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Z:\Institutional Research &amp; Planning\Common Data Set\AY 2024-2025\06 Finalize and Draft Reports\"/>
    </mc:Choice>
  </mc:AlternateContent>
  <xr:revisionPtr revIDLastSave="0" documentId="13_ncr:1_{FA5FD9EA-4899-4AF8-B7D2-8CD6D7A4279A}" xr6:coauthVersionLast="47" xr6:coauthVersionMax="47" xr10:uidLastSave="{00000000-0000-0000-0000-000000000000}"/>
  <bookViews>
    <workbookView xWindow="28680" yWindow="-120" windowWidth="29040" windowHeight="15840" xr2:uid="{08C2FFAB-BCC8-4F1F-A9D1-E12C9CE68BF3}"/>
  </bookViews>
  <sheets>
    <sheet name="CDS-A" sheetId="3" r:id="rId1"/>
    <sheet name="CDS-B" sheetId="4" r:id="rId2"/>
    <sheet name="CDS-C" sheetId="21" r:id="rId3"/>
    <sheet name="CDS-D" sheetId="22" r:id="rId4"/>
    <sheet name="CDS-E" sheetId="19" r:id="rId5"/>
    <sheet name="CDS-F" sheetId="20" r:id="rId6"/>
    <sheet name="CDS-G" sheetId="23" r:id="rId7"/>
    <sheet name="CDS-H" sheetId="24" r:id="rId8"/>
    <sheet name="CDS-I" sheetId="25" r:id="rId9"/>
    <sheet name="CDS-J" sheetId="12" r:id="rId10"/>
  </sheets>
  <definedNames>
    <definedName name="_xlnm._FilterDatabase" localSheetId="0" hidden="1">'CDS-A'!$A$1:$L$77</definedName>
    <definedName name="_xlnm._FilterDatabase" localSheetId="1" hidden="1">'CDS-B'!$A$1:$L$432</definedName>
    <definedName name="_xlnm._FilterDatabase" localSheetId="2" hidden="1">'CDS-C'!$A$1:$L$1</definedName>
    <definedName name="_xlnm._FilterDatabase" localSheetId="3" hidden="1">'CDS-D'!$A$1:$L$177</definedName>
    <definedName name="_xlnm._FilterDatabase" localSheetId="4" hidden="1">'CDS-E'!$A$1:$L$59</definedName>
    <definedName name="_xlnm._FilterDatabase" localSheetId="5" hidden="1">'CDS-F'!$A$1:$L$101</definedName>
    <definedName name="_xlnm._FilterDatabase" localSheetId="6" hidden="1">'CDS-G'!$A$1:$L$109</definedName>
    <definedName name="_xlnm._FilterDatabase" localSheetId="7" hidden="1">'CDS-H'!$A$1:$L$415</definedName>
    <definedName name="_xlnm._FilterDatabase" localSheetId="8" hidden="1">'CDS-I'!$A$1:$L$91</definedName>
    <definedName name="_xlnm._FilterDatabase" localSheetId="9" hidden="1">'CDS-J'!$A$1:$L$149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5" i="25" l="1"/>
  <c r="C145" i="25"/>
  <c r="C106" i="25"/>
  <c r="C105" i="25"/>
  <c r="C104" i="25" s="1"/>
  <c r="C90" i="25"/>
  <c r="C89" i="25"/>
  <c r="C88" i="25"/>
  <c r="C87" i="25"/>
  <c r="C86" i="25"/>
  <c r="C85" i="25"/>
  <c r="C84" i="25"/>
  <c r="C83" i="25"/>
  <c r="C82" i="25"/>
  <c r="C81" i="25"/>
  <c r="C288" i="24"/>
  <c r="C264" i="24"/>
  <c r="C263" i="24"/>
  <c r="C262" i="24"/>
  <c r="C261" i="24"/>
  <c r="C260" i="24"/>
  <c r="C106" i="24"/>
  <c r="C101" i="24"/>
  <c r="C90" i="24"/>
  <c r="C85" i="24"/>
  <c r="C75" i="23"/>
  <c r="C55" i="23"/>
  <c r="C38" i="22" l="1"/>
  <c r="C31" i="22"/>
  <c r="C23" i="22"/>
  <c r="C453" i="21"/>
  <c r="C452" i="21"/>
  <c r="C451" i="21"/>
  <c r="C450" i="21"/>
  <c r="C449" i="21"/>
  <c r="C448" i="21"/>
  <c r="C447" i="21"/>
  <c r="C446" i="21"/>
  <c r="C455" i="21" s="1"/>
  <c r="C443" i="21"/>
  <c r="C431" i="21"/>
  <c r="C429" i="21"/>
  <c r="C428" i="21"/>
  <c r="C427" i="21"/>
  <c r="C426" i="21"/>
  <c r="C425" i="21"/>
  <c r="C424" i="21"/>
  <c r="C423" i="21"/>
  <c r="C422" i="21"/>
  <c r="C393" i="21"/>
  <c r="C384" i="21"/>
  <c r="C375" i="21"/>
  <c r="C366" i="21"/>
  <c r="C357" i="21"/>
  <c r="C348" i="21"/>
  <c r="C339" i="21"/>
  <c r="C330" i="21"/>
  <c r="C321" i="21"/>
  <c r="C51" i="21"/>
  <c r="C50" i="21"/>
  <c r="C49" i="21"/>
  <c r="C147" i="12" l="1"/>
  <c r="C146" i="12"/>
  <c r="C145" i="12"/>
  <c r="C144" i="12"/>
  <c r="C139" i="12"/>
  <c r="C138" i="12"/>
  <c r="C137" i="12"/>
  <c r="C136" i="12"/>
  <c r="C134" i="12"/>
  <c r="C132" i="12"/>
  <c r="C130" i="12"/>
  <c r="C128" i="12"/>
  <c r="C127" i="12"/>
  <c r="C124" i="12"/>
  <c r="C118" i="12"/>
  <c r="C116" i="12"/>
  <c r="C114" i="12"/>
  <c r="C113" i="12"/>
  <c r="C111" i="12"/>
  <c r="C45" i="12"/>
  <c r="C30" i="12"/>
  <c r="C23" i="12"/>
  <c r="C27" i="20" l="1"/>
  <c r="C26" i="20"/>
  <c r="C25" i="20"/>
  <c r="C22" i="20"/>
  <c r="C14" i="20" l="1"/>
  <c r="C13" i="20"/>
  <c r="C10" i="20"/>
  <c r="C341" i="4" l="1"/>
  <c r="C329" i="4"/>
  <c r="C345" i="4" l="1"/>
  <c r="C346" i="4"/>
  <c r="C344" i="4"/>
  <c r="C292" i="4"/>
  <c r="C293" i="4"/>
  <c r="C291" i="4"/>
  <c r="C380" i="4" l="1"/>
  <c r="C379" i="4"/>
  <c r="C322" i="4"/>
  <c r="C321" i="4"/>
  <c r="C320" i="4"/>
  <c r="C268" i="4"/>
  <c r="C269" i="4"/>
  <c r="C267" i="4"/>
  <c r="C297" i="4" l="1"/>
  <c r="C298" i="4"/>
  <c r="C352" i="4"/>
  <c r="C350" i="4"/>
  <c r="C299" i="4"/>
  <c r="C351" i="4"/>
  <c r="C149" i="12"/>
  <c r="C103" i="12"/>
  <c r="C56" i="12"/>
  <c r="C347" i="4" l="1"/>
  <c r="C335" i="4"/>
  <c r="C323" i="4"/>
  <c r="C317" i="4"/>
  <c r="C311" i="4"/>
  <c r="C294" i="4"/>
  <c r="C288" i="4"/>
  <c r="C282" i="4"/>
  <c r="C276" i="4"/>
  <c r="C270" i="4"/>
  <c r="C264" i="4"/>
  <c r="C258" i="4"/>
  <c r="C179" i="4"/>
  <c r="C191" i="4"/>
  <c r="C203" i="4"/>
  <c r="C123" i="4"/>
  <c r="C122" i="4"/>
  <c r="C121" i="4"/>
  <c r="C120" i="4"/>
  <c r="C100" i="4"/>
  <c r="C101" i="4"/>
  <c r="C102" i="4"/>
  <c r="C99" i="4"/>
  <c r="C65" i="4"/>
  <c r="C64" i="4"/>
  <c r="C63" i="4"/>
  <c r="C62" i="4"/>
  <c r="C32" i="4"/>
  <c r="C33" i="4"/>
  <c r="C34" i="4"/>
  <c r="C31" i="4"/>
  <c r="C353" i="4" l="1"/>
  <c r="C300" i="4"/>
  <c r="C72" i="4"/>
  <c r="C43" i="4"/>
  <c r="C42" i="4"/>
  <c r="C44" i="4"/>
  <c r="C73" i="4"/>
  <c r="C74" i="4"/>
  <c r="C75" i="4"/>
  <c r="C41" i="4"/>
  <c r="C126" i="4"/>
  <c r="C129" i="4"/>
  <c r="C128" i="4"/>
  <c r="C127" i="4"/>
  <c r="C78" i="4" l="1"/>
  <c r="C80" i="4"/>
  <c r="C79" i="4"/>
  <c r="C81" i="4"/>
  <c r="C138" i="4"/>
  <c r="C134" i="4" l="1"/>
  <c r="C135" i="4"/>
  <c r="C133" i="4"/>
  <c r="C132" i="4"/>
  <c r="C137" i="4"/>
  <c r="C13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tc={B7F4FA5F-CC2E-4B80-B292-CB85FD44FBD7}</author>
  </authors>
  <commentList>
    <comment ref="C88" authorId="0" shapeId="0" xr:uid="{B7F4FA5F-CC2E-4B80-B292-CB85FD44FBD7}">
      <text>
        <t>[Threaded comment]
Your version of Excel allows you to read this threaded comment; however, any edits to it will get removed if the file is opened in a newer version of Excel. Learn more: https://go.microsoft.com/fwlink/?linkid=870924
Comment:
    Per FAFSA Simplification guidelines, this is a “living allowance’, we do not include food only.</t>
      </text>
    </comment>
  </commentList>
</comments>
</file>

<file path=xl/sharedStrings.xml><?xml version="1.0" encoding="utf-8"?>
<sst xmlns="http://schemas.openxmlformats.org/spreadsheetml/2006/main" count="12142" uniqueCount="1969">
  <si>
    <t>Question Number</t>
  </si>
  <si>
    <t>Question</t>
  </si>
  <si>
    <t>Answer</t>
  </si>
  <si>
    <t>Sub-Section</t>
  </si>
  <si>
    <t>Category</t>
  </si>
  <si>
    <t>Student Group</t>
  </si>
  <si>
    <t>Cohort</t>
  </si>
  <si>
    <t>Residency</t>
  </si>
  <si>
    <t>Unit load</t>
  </si>
  <si>
    <t>Gender</t>
  </si>
  <si>
    <t>Value type</t>
  </si>
  <si>
    <t>A01</t>
  </si>
  <si>
    <t>Name:</t>
  </si>
  <si>
    <t>Respondent Information</t>
  </si>
  <si>
    <t>All</t>
  </si>
  <si>
    <t>Text</t>
  </si>
  <si>
    <t>A02</t>
  </si>
  <si>
    <t>Title:</t>
  </si>
  <si>
    <t>A03</t>
  </si>
  <si>
    <t>Office:</t>
  </si>
  <si>
    <t>A04</t>
  </si>
  <si>
    <t>Mailing Address:</t>
  </si>
  <si>
    <t>A05</t>
  </si>
  <si>
    <t>City/State/Zip/Country:</t>
  </si>
  <si>
    <t>A06</t>
  </si>
  <si>
    <t>Phone:</t>
  </si>
  <si>
    <t>A07</t>
  </si>
  <si>
    <t>Fax:</t>
  </si>
  <si>
    <t>A08</t>
  </si>
  <si>
    <t>E-mail Address:</t>
  </si>
  <si>
    <t>A09</t>
  </si>
  <si>
    <t>Are your responses to the CDS posted for reference on your institution's Web site?</t>
  </si>
  <si>
    <t>YN</t>
  </si>
  <si>
    <t>If yes, please provide the URL of the corresponding Web page:</t>
  </si>
  <si>
    <t>URL</t>
  </si>
  <si>
    <t>A0A</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</si>
  <si>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</si>
  <si>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A101</t>
  </si>
  <si>
    <t>Name of College/University:</t>
  </si>
  <si>
    <t>Address Information</t>
  </si>
  <si>
    <t>A102</t>
  </si>
  <si>
    <t>A103</t>
  </si>
  <si>
    <t>A104</t>
  </si>
  <si>
    <t>Street Address (if different):</t>
  </si>
  <si>
    <t>A105</t>
  </si>
  <si>
    <t>A106</t>
  </si>
  <si>
    <t>Main Phone Number:</t>
  </si>
  <si>
    <t>A107</t>
  </si>
  <si>
    <t>WWW Home Page Address:</t>
  </si>
  <si>
    <t>A108</t>
  </si>
  <si>
    <t>Admissions Phone Number:</t>
  </si>
  <si>
    <t>A109</t>
  </si>
  <si>
    <t>Admissions Toll-Free Phone Number:</t>
  </si>
  <si>
    <t>A110</t>
  </si>
  <si>
    <t>Admissions Office Mailing Address:</t>
  </si>
  <si>
    <t>A111</t>
  </si>
  <si>
    <t>A112</t>
  </si>
  <si>
    <t>Admissions E-mail Address:</t>
  </si>
  <si>
    <t>A113</t>
  </si>
  <si>
    <t>If there is a separate URL for your school’s online application, please specify:</t>
  </si>
  <si>
    <t>A114</t>
  </si>
  <si>
    <t>If you have a mailing address other than the above to which applications should be sent, please provide:</t>
  </si>
  <si>
    <t>A201</t>
  </si>
  <si>
    <t>Public</t>
  </si>
  <si>
    <t>Institutional Control</t>
  </si>
  <si>
    <t>x</t>
  </si>
  <si>
    <t>A202</t>
  </si>
  <si>
    <t>Private (nonprofit)</t>
  </si>
  <si>
    <t>A203</t>
  </si>
  <si>
    <t>Proprietary</t>
  </si>
  <si>
    <t>A301</t>
  </si>
  <si>
    <t>Coeducational college</t>
  </si>
  <si>
    <t>A302</t>
  </si>
  <si>
    <t>Men's college</t>
  </si>
  <si>
    <t>A303</t>
  </si>
  <si>
    <t>Women's college</t>
  </si>
  <si>
    <t>A401</t>
  </si>
  <si>
    <t>Semester</t>
  </si>
  <si>
    <t>Academic Year</t>
  </si>
  <si>
    <t>A402</t>
  </si>
  <si>
    <t>Quarter</t>
  </si>
  <si>
    <t>A403</t>
  </si>
  <si>
    <t>Trimester</t>
  </si>
  <si>
    <t>A404</t>
  </si>
  <si>
    <t>4-1-4</t>
  </si>
  <si>
    <t>A405</t>
  </si>
  <si>
    <t>Continuous</t>
  </si>
  <si>
    <t>A406</t>
  </si>
  <si>
    <t>Differs by program (describe):</t>
  </si>
  <si>
    <t>A407</t>
  </si>
  <si>
    <t>Other (describe)</t>
  </si>
  <si>
    <t>A501</t>
  </si>
  <si>
    <t>Certificate</t>
  </si>
  <si>
    <t>Degrees Offered</t>
  </si>
  <si>
    <t>A502</t>
  </si>
  <si>
    <t>Diploma</t>
  </si>
  <si>
    <t>A503</t>
  </si>
  <si>
    <t>Associate</t>
  </si>
  <si>
    <t>A504</t>
  </si>
  <si>
    <t>Transfer Associate</t>
  </si>
  <si>
    <t>A505</t>
  </si>
  <si>
    <t>Terminal Associate</t>
  </si>
  <si>
    <t>A506</t>
  </si>
  <si>
    <t>Bachelor's</t>
  </si>
  <si>
    <t>A507</t>
  </si>
  <si>
    <t>Postbachelor's certificate</t>
  </si>
  <si>
    <t>A508</t>
  </si>
  <si>
    <t>Master's</t>
  </si>
  <si>
    <t>A509</t>
  </si>
  <si>
    <t>Post-master's certificate</t>
  </si>
  <si>
    <t>A510</t>
  </si>
  <si>
    <t>Doctoral degree research/scholarship</t>
  </si>
  <si>
    <t>A511</t>
  </si>
  <si>
    <t>Doctoral degree – professional practice</t>
  </si>
  <si>
    <t>A512</t>
  </si>
  <si>
    <t>Doctoral degree -- other</t>
  </si>
  <si>
    <t>A601</t>
  </si>
  <si>
    <t>If you have a diversity, equity, and inclusion office or department, please provide the URL of the corresponding Web page:</t>
  </si>
  <si>
    <t>DEI</t>
  </si>
  <si>
    <t>B101</t>
  </si>
  <si>
    <t>Institutional Enrollment</t>
  </si>
  <si>
    <t>Full-Time</t>
  </si>
  <si>
    <t>Men</t>
  </si>
  <si>
    <t>B102</t>
  </si>
  <si>
    <t>Women</t>
  </si>
  <si>
    <t>B103</t>
  </si>
  <si>
    <t>Another Gender</t>
  </si>
  <si>
    <t>B104</t>
  </si>
  <si>
    <t>Unknown</t>
  </si>
  <si>
    <t>B105</t>
  </si>
  <si>
    <t>B106</t>
  </si>
  <si>
    <t>B107</t>
  </si>
  <si>
    <t>B108</t>
  </si>
  <si>
    <t>B109</t>
  </si>
  <si>
    <t>B110</t>
  </si>
  <si>
    <t>B111</t>
  </si>
  <si>
    <t>B112</t>
  </si>
  <si>
    <t>B113</t>
  </si>
  <si>
    <t>B114</t>
  </si>
  <si>
    <t>B115</t>
  </si>
  <si>
    <t>B116</t>
  </si>
  <si>
    <t>B117</t>
  </si>
  <si>
    <t>All other undergraduates</t>
  </si>
  <si>
    <t>B118</t>
  </si>
  <si>
    <t>B119</t>
  </si>
  <si>
    <t>B120</t>
  </si>
  <si>
    <t>B122</t>
  </si>
  <si>
    <t>Total undergraduate Full-Time Students: men</t>
  </si>
  <si>
    <t>B123</t>
  </si>
  <si>
    <t>Total undergraduate Full-Time Students: women</t>
  </si>
  <si>
    <t>B124</t>
  </si>
  <si>
    <t>Total undergraduate Full-Time Students: another gender</t>
  </si>
  <si>
    <t>B125</t>
  </si>
  <si>
    <t>Total undergraduate Full-Time Students: unknown</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</si>
  <si>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</si>
  <si>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</si>
  <si>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</si>
  <si>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</si>
  <si>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</si>
  <si>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</si>
  <si>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</si>
  <si>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</si>
  <si>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</si>
  <si>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</si>
  <si>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</si>
  <si>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</si>
  <si>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</si>
  <si>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</si>
  <si>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</si>
  <si>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</si>
  <si>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</si>
  <si>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</si>
  <si>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</si>
  <si>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</si>
  <si>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</si>
  <si>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Total undergraduate Part-Time Students: men</t>
  </si>
  <si>
    <t>B147</t>
  </si>
  <si>
    <t>Total undergraduate Part-Time Students: women</t>
  </si>
  <si>
    <t>B148</t>
  </si>
  <si>
    <t>Total undergraduate Part-Time Students: another gender</t>
  </si>
  <si>
    <t>B149</t>
  </si>
  <si>
    <t>Total undergraduate Part-Time Students: unknown</t>
  </si>
  <si>
    <t>B150</t>
  </si>
  <si>
    <t>Total undergraduate students: men</t>
  </si>
  <si>
    <t>Total understand</t>
  </si>
  <si>
    <t>B151</t>
  </si>
  <si>
    <t>Total undergraduate students: women</t>
  </si>
  <si>
    <t>B152</t>
  </si>
  <si>
    <t>Total undergraduate students: another gender</t>
  </si>
  <si>
    <t>B153</t>
  </si>
  <si>
    <t>Total undergraduate students: unknown</t>
  </si>
  <si>
    <t>B154</t>
  </si>
  <si>
    <t>B155</t>
  </si>
  <si>
    <t>B156</t>
  </si>
  <si>
    <t>B157</t>
  </si>
  <si>
    <t>B158</t>
  </si>
  <si>
    <t>B159</t>
  </si>
  <si>
    <t>B160</t>
  </si>
  <si>
    <t>B161</t>
  </si>
  <si>
    <t>B162</t>
  </si>
  <si>
    <t>B163</t>
  </si>
  <si>
    <t>B164</t>
  </si>
  <si>
    <t>B165</t>
  </si>
  <si>
    <t>B166</t>
  </si>
  <si>
    <t>Total graduate Full-Time Students: men</t>
  </si>
  <si>
    <t>Total</t>
  </si>
  <si>
    <t>B167</t>
  </si>
  <si>
    <t>Total graduate Full-Time Students: women</t>
  </si>
  <si>
    <t>B168</t>
  </si>
  <si>
    <t>Total graduate Full-Time Students: another gender</t>
  </si>
  <si>
    <t>B169</t>
  </si>
  <si>
    <t>Total graduate Full-Time Students: unknown</t>
  </si>
  <si>
    <t>B170</t>
  </si>
  <si>
    <t>B171</t>
  </si>
  <si>
    <t>B172</t>
  </si>
  <si>
    <t>B173</t>
  </si>
  <si>
    <t>B174</t>
  </si>
  <si>
    <t>B175</t>
  </si>
  <si>
    <t>B176</t>
  </si>
  <si>
    <t>B177</t>
  </si>
  <si>
    <t>B178</t>
  </si>
  <si>
    <t>B179</t>
  </si>
  <si>
    <t>B180</t>
  </si>
  <si>
    <t>B181</t>
  </si>
  <si>
    <t>B182</t>
  </si>
  <si>
    <t>Total graduate Part-Time Students: men</t>
  </si>
  <si>
    <t>B183</t>
  </si>
  <si>
    <t>Total graduate Part-Time Students: women</t>
  </si>
  <si>
    <t>B184</t>
  </si>
  <si>
    <t>Total graduate Part-Time Students: another gender</t>
  </si>
  <si>
    <t>B185</t>
  </si>
  <si>
    <t>Total graduate Part-Time Students: unknown</t>
  </si>
  <si>
    <t>B186</t>
  </si>
  <si>
    <t>Total Graduate Students: men</t>
  </si>
  <si>
    <t>B187</t>
  </si>
  <si>
    <t>Total Graduate Students: women</t>
  </si>
  <si>
    <t>B188</t>
  </si>
  <si>
    <t>Total Graduate Students: another gender</t>
  </si>
  <si>
    <t>B189</t>
  </si>
  <si>
    <t>Total Graduate Students: unknown</t>
  </si>
  <si>
    <t>B190</t>
  </si>
  <si>
    <t>Total All Students: men</t>
  </si>
  <si>
    <t>All Students</t>
  </si>
  <si>
    <t>B191</t>
  </si>
  <si>
    <t>Total All Students: women</t>
  </si>
  <si>
    <t>B192</t>
  </si>
  <si>
    <t>Total All Students: another gender</t>
  </si>
  <si>
    <t>B193</t>
  </si>
  <si>
    <t>Total All Students: unknown</t>
  </si>
  <si>
    <t>B194</t>
  </si>
  <si>
    <t>Total all undergraduates</t>
  </si>
  <si>
    <t>B195</t>
  </si>
  <si>
    <t>Total all graduate</t>
  </si>
  <si>
    <t>Grand Total All Students</t>
  </si>
  <si>
    <t>B201</t>
  </si>
  <si>
    <t>Nonresidents</t>
  </si>
  <si>
    <t>Enrollment by Racial/Ethnic Category</t>
  </si>
  <si>
    <t>B202</t>
  </si>
  <si>
    <t>Hispanic/Latino</t>
  </si>
  <si>
    <t>B203</t>
  </si>
  <si>
    <t>Black or African American, non-Hispanic</t>
  </si>
  <si>
    <t>B204</t>
  </si>
  <si>
    <t>White, non-Hispanic</t>
  </si>
  <si>
    <t>B205</t>
  </si>
  <si>
    <t>American Indian or Alaska Native, non-Hispanic</t>
  </si>
  <si>
    <t>B206</t>
  </si>
  <si>
    <t>Asian, non-Hispanic</t>
  </si>
  <si>
    <t>B207</t>
  </si>
  <si>
    <t>Native Hawaiian or other Pacific Islander, non-Hispanic</t>
  </si>
  <si>
    <t>B208</t>
  </si>
  <si>
    <t>Two or more races, non-Hispanic</t>
  </si>
  <si>
    <t>B209</t>
  </si>
  <si>
    <t>Race and/or ethnicity unknown</t>
  </si>
  <si>
    <t>B210</t>
  </si>
  <si>
    <t>TOTAL</t>
  </si>
  <si>
    <t>B211</t>
  </si>
  <si>
    <t>B212</t>
  </si>
  <si>
    <t>B213</t>
  </si>
  <si>
    <t>B214</t>
  </si>
  <si>
    <t>B215</t>
  </si>
  <si>
    <t>B216</t>
  </si>
  <si>
    <t>B217</t>
  </si>
  <si>
    <t>B218</t>
  </si>
  <si>
    <t>B219</t>
  </si>
  <si>
    <t>B220</t>
  </si>
  <si>
    <t>B221</t>
  </si>
  <si>
    <t>B222</t>
  </si>
  <si>
    <t>B223</t>
  </si>
  <si>
    <t>B224</t>
  </si>
  <si>
    <t>B225</t>
  </si>
  <si>
    <t>B226</t>
  </si>
  <si>
    <t>B227</t>
  </si>
  <si>
    <t>B228</t>
  </si>
  <si>
    <t>B229</t>
  </si>
  <si>
    <t>B230</t>
  </si>
  <si>
    <t>B301</t>
  </si>
  <si>
    <t>Certificate/diploma</t>
  </si>
  <si>
    <t>Persistence</t>
  </si>
  <si>
    <t>B302</t>
  </si>
  <si>
    <t>Associate degrees</t>
  </si>
  <si>
    <t>B303</t>
  </si>
  <si>
    <t>Bachelor's degrees</t>
  </si>
  <si>
    <t>B304</t>
  </si>
  <si>
    <t>Postbachelor's certificates</t>
  </si>
  <si>
    <t>B305</t>
  </si>
  <si>
    <t>Master's degrees</t>
  </si>
  <si>
    <t>B306</t>
  </si>
  <si>
    <t>Post-Master's certificates</t>
  </si>
  <si>
    <t>B307</t>
  </si>
  <si>
    <t>Doctoral degrees – research/scholarship</t>
  </si>
  <si>
    <t>B308</t>
  </si>
  <si>
    <t>Doctoral degrees – professional practice</t>
  </si>
  <si>
    <t>B309</t>
  </si>
  <si>
    <t>Doctoral degrees – other</t>
  </si>
  <si>
    <t>B401</t>
  </si>
  <si>
    <t>Recipients of a Federal Pell Grant</t>
  </si>
  <si>
    <t>Four Year</t>
  </si>
  <si>
    <t>Initial Cohort</t>
  </si>
  <si>
    <t>Current Cohort</t>
  </si>
  <si>
    <t>B402</t>
  </si>
  <si>
    <t>Recipients of a Subsidized Stafford Loan who did not receive a Pell Grant</t>
  </si>
  <si>
    <t>Graduation Rates</t>
  </si>
  <si>
    <t>B403</t>
  </si>
  <si>
    <t>Students who did not receive either a Pell Grant or a subsidized Stafford Loan</t>
  </si>
  <si>
    <t>B404</t>
  </si>
  <si>
    <t xml:space="preserve">Total </t>
  </si>
  <si>
    <t>B405</t>
  </si>
  <si>
    <t>Did Not Persist</t>
  </si>
  <si>
    <t>B406</t>
  </si>
  <si>
    <t>B407</t>
  </si>
  <si>
    <t>B408</t>
  </si>
  <si>
    <t>B409</t>
  </si>
  <si>
    <t>Final Cohort</t>
  </si>
  <si>
    <t>B410</t>
  </si>
  <si>
    <t>B411</t>
  </si>
  <si>
    <t>B412</t>
  </si>
  <si>
    <t>B413</t>
  </si>
  <si>
    <t>Completers Less Than Four</t>
  </si>
  <si>
    <t>B414</t>
  </si>
  <si>
    <t>B415</t>
  </si>
  <si>
    <t>B416</t>
  </si>
  <si>
    <t>B417</t>
  </si>
  <si>
    <t>Completers Less Than Five</t>
  </si>
  <si>
    <t>B418</t>
  </si>
  <si>
    <t>B419</t>
  </si>
  <si>
    <t>B420</t>
  </si>
  <si>
    <t>B421</t>
  </si>
  <si>
    <t>Completers Less Than Six</t>
  </si>
  <si>
    <t>B422</t>
  </si>
  <si>
    <t>B423</t>
  </si>
  <si>
    <t>B424</t>
  </si>
  <si>
    <t>B425</t>
  </si>
  <si>
    <t>Completers Total</t>
  </si>
  <si>
    <t>B426</t>
  </si>
  <si>
    <t>B427</t>
  </si>
  <si>
    <t>B428</t>
  </si>
  <si>
    <t>B429</t>
  </si>
  <si>
    <t>Six Year Grad Rate</t>
  </si>
  <si>
    <t>B430</t>
  </si>
  <si>
    <t>B431</t>
  </si>
  <si>
    <t>B432</t>
  </si>
  <si>
    <t>Previous Cohort</t>
  </si>
  <si>
    <t>B1201</t>
  </si>
  <si>
    <t>2020 Cohort</t>
  </si>
  <si>
    <t>Two Year</t>
  </si>
  <si>
    <t>B1202</t>
  </si>
  <si>
    <t>Previous Year</t>
  </si>
  <si>
    <t>B1301</t>
  </si>
  <si>
    <t>B1302</t>
  </si>
  <si>
    <t>B1401</t>
  </si>
  <si>
    <t>B1402</t>
  </si>
  <si>
    <t>B1501</t>
  </si>
  <si>
    <t>Completers Prog Less Two Total</t>
  </si>
  <si>
    <t>B1502</t>
  </si>
  <si>
    <t>B1601</t>
  </si>
  <si>
    <t>Completers Prog Less Two 150</t>
  </si>
  <si>
    <t>B1602</t>
  </si>
  <si>
    <t>B1701</t>
  </si>
  <si>
    <t>Completers Prog Less Four Total</t>
  </si>
  <si>
    <t>B1702</t>
  </si>
  <si>
    <t>B1801</t>
  </si>
  <si>
    <t>Completers Prog Less Four 150</t>
  </si>
  <si>
    <t>B1802</t>
  </si>
  <si>
    <t>B1901</t>
  </si>
  <si>
    <t>Transfers Out Total</t>
  </si>
  <si>
    <t>B1902</t>
  </si>
  <si>
    <t>B2001</t>
  </si>
  <si>
    <t>Transfers Out Two</t>
  </si>
  <si>
    <t>B2002</t>
  </si>
  <si>
    <t>B2101</t>
  </si>
  <si>
    <t>Transfers Out Four</t>
  </si>
  <si>
    <t>B2102</t>
  </si>
  <si>
    <t>B2201</t>
  </si>
  <si>
    <t>Retention Rates</t>
  </si>
  <si>
    <t>First-time first-year</t>
  </si>
  <si>
    <t>PT</t>
  </si>
  <si>
    <t>English</t>
  </si>
  <si>
    <t>Mathematics</t>
  </si>
  <si>
    <t>History</t>
  </si>
  <si>
    <t>Number</t>
  </si>
  <si>
    <t>Other</t>
  </si>
  <si>
    <t>E101</t>
  </si>
  <si>
    <t>Accelerated program</t>
  </si>
  <si>
    <t>Special Study Options</t>
  </si>
  <si>
    <t>E102</t>
  </si>
  <si>
    <t>Comprehensive transition and postsecondary program for students with intellectual disabilities</t>
  </si>
  <si>
    <t>E103</t>
  </si>
  <si>
    <t>Cross-registration</t>
  </si>
  <si>
    <t>E104</t>
  </si>
  <si>
    <t>Distance learning</t>
  </si>
  <si>
    <t>E105</t>
  </si>
  <si>
    <t>Double major</t>
  </si>
  <si>
    <t>E106</t>
  </si>
  <si>
    <t>Dual enrollment</t>
  </si>
  <si>
    <t>E107</t>
  </si>
  <si>
    <t>English as a Second Language (ESL)</t>
  </si>
  <si>
    <t>E108</t>
  </si>
  <si>
    <t>Exchange student program (domestic)</t>
  </si>
  <si>
    <t>E109</t>
  </si>
  <si>
    <t>External degree program</t>
  </si>
  <si>
    <t>E110</t>
  </si>
  <si>
    <t>Honors Program</t>
  </si>
  <si>
    <t>E111</t>
  </si>
  <si>
    <t>Independent study</t>
  </si>
  <si>
    <t>E112</t>
  </si>
  <si>
    <t>Internships</t>
  </si>
  <si>
    <t>E113</t>
  </si>
  <si>
    <t>Liberal arts/career combination</t>
  </si>
  <si>
    <t>E114</t>
  </si>
  <si>
    <t>Student-designed major</t>
  </si>
  <si>
    <t>E115</t>
  </si>
  <si>
    <t>Study abroad</t>
  </si>
  <si>
    <t>E116</t>
  </si>
  <si>
    <t>Teacher certification program</t>
  </si>
  <si>
    <t>E117</t>
  </si>
  <si>
    <t>Undergraduate Research</t>
  </si>
  <si>
    <t>E118</t>
  </si>
  <si>
    <t>Weekend college</t>
  </si>
  <si>
    <t>E119</t>
  </si>
  <si>
    <t>Other (specify):</t>
  </si>
  <si>
    <t>E301</t>
  </si>
  <si>
    <t>Arts/fine arts</t>
  </si>
  <si>
    <t>Required Course Work</t>
  </si>
  <si>
    <t>E302</t>
  </si>
  <si>
    <t>Computer literacy</t>
  </si>
  <si>
    <t>E303</t>
  </si>
  <si>
    <t>English (including composition)</t>
  </si>
  <si>
    <t>E304</t>
  </si>
  <si>
    <t>Foreign languages</t>
  </si>
  <si>
    <t>E305</t>
  </si>
  <si>
    <t>E306</t>
  </si>
  <si>
    <t>Physical Education</t>
  </si>
  <si>
    <t>E307</t>
  </si>
  <si>
    <t>Humanities</t>
  </si>
  <si>
    <t>E308</t>
  </si>
  <si>
    <t>Intensive writing</t>
  </si>
  <si>
    <t>E309</t>
  </si>
  <si>
    <t>E310</t>
  </si>
  <si>
    <t>Philosophy</t>
  </si>
  <si>
    <t>E311</t>
  </si>
  <si>
    <t>Sciences (biological or physical)</t>
  </si>
  <si>
    <t>E312</t>
  </si>
  <si>
    <t>Social science</t>
  </si>
  <si>
    <t>E313</t>
  </si>
  <si>
    <t>Other (describe):</t>
  </si>
  <si>
    <t>Undergraduates</t>
  </si>
  <si>
    <t>Domestic</t>
  </si>
  <si>
    <t>Faculty</t>
  </si>
  <si>
    <t>I201</t>
  </si>
  <si>
    <t>Student to Faculty Ratio</t>
  </si>
  <si>
    <t>I202</t>
  </si>
  <si>
    <t>I203</t>
  </si>
  <si>
    <t>J101</t>
  </si>
  <si>
    <t>Agriculture</t>
  </si>
  <si>
    <t>Diploma/Certificates</t>
  </si>
  <si>
    <t>01</t>
  </si>
  <si>
    <t>J102</t>
  </si>
  <si>
    <t>Natural resources and conservation</t>
  </si>
  <si>
    <t>03</t>
  </si>
  <si>
    <t>J103</t>
  </si>
  <si>
    <t>Architecture</t>
  </si>
  <si>
    <t>04</t>
  </si>
  <si>
    <t>J104</t>
  </si>
  <si>
    <t>Area, ethnic, and gender studies</t>
  </si>
  <si>
    <t>05</t>
  </si>
  <si>
    <t>J105</t>
  </si>
  <si>
    <t>Communication/journalism</t>
  </si>
  <si>
    <t>09</t>
  </si>
  <si>
    <t>J106</t>
  </si>
  <si>
    <t>Communication technologies</t>
  </si>
  <si>
    <t>J107</t>
  </si>
  <si>
    <t>Computer and information sciences</t>
  </si>
  <si>
    <t>J108</t>
  </si>
  <si>
    <t>Personal and culinary services</t>
  </si>
  <si>
    <t>J109</t>
  </si>
  <si>
    <t>Education</t>
  </si>
  <si>
    <t>J110</t>
  </si>
  <si>
    <t>Engineering</t>
  </si>
  <si>
    <t>J111</t>
  </si>
  <si>
    <t>Engineering technologies</t>
  </si>
  <si>
    <t>J112</t>
  </si>
  <si>
    <t>Foreign languages, literatures, and linguistics</t>
  </si>
  <si>
    <t>J113</t>
  </si>
  <si>
    <t>Family and consumer sciences</t>
  </si>
  <si>
    <t>J114</t>
  </si>
  <si>
    <t>Law/legal studies</t>
  </si>
  <si>
    <t>J115</t>
  </si>
  <si>
    <t>J116</t>
  </si>
  <si>
    <t>Liberal arts/general studies</t>
  </si>
  <si>
    <t>J117</t>
  </si>
  <si>
    <t>Library science</t>
  </si>
  <si>
    <t>J118</t>
  </si>
  <si>
    <t>Biological/life sciences</t>
  </si>
  <si>
    <t>J119</t>
  </si>
  <si>
    <t>Mathematics and statistics</t>
  </si>
  <si>
    <t>J120</t>
  </si>
  <si>
    <t>Military science and military technologies</t>
  </si>
  <si>
    <t>28 &amp; 29</t>
  </si>
  <si>
    <t>J121</t>
  </si>
  <si>
    <t>Interdisciplinary studies</t>
  </si>
  <si>
    <t>J122</t>
  </si>
  <si>
    <t>Parks and recreation</t>
  </si>
  <si>
    <t>J123</t>
  </si>
  <si>
    <t>Philosophy and religious studies</t>
  </si>
  <si>
    <t>J124</t>
  </si>
  <si>
    <t>Theology and religious vocations</t>
  </si>
  <si>
    <t>J125</t>
  </si>
  <si>
    <t>Physical sciences</t>
  </si>
  <si>
    <t>J126</t>
  </si>
  <si>
    <t>Science technologies</t>
  </si>
  <si>
    <t>J127</t>
  </si>
  <si>
    <t>Psychology</t>
  </si>
  <si>
    <t>J128</t>
  </si>
  <si>
    <t>Homeland Security, law enforcement, firefighting, and protective services</t>
  </si>
  <si>
    <t>J129</t>
  </si>
  <si>
    <t>Public administration and social services</t>
  </si>
  <si>
    <t>J130</t>
  </si>
  <si>
    <t xml:space="preserve">Social sciences </t>
  </si>
  <si>
    <t>J131</t>
  </si>
  <si>
    <t>Construction trades</t>
  </si>
  <si>
    <t>J132</t>
  </si>
  <si>
    <t>Mechanic and repair technologies</t>
  </si>
  <si>
    <t>J133</t>
  </si>
  <si>
    <t>Precision production</t>
  </si>
  <si>
    <t>J134</t>
  </si>
  <si>
    <t>Transportation and materials moving</t>
  </si>
  <si>
    <t>J135</t>
  </si>
  <si>
    <t>Visual and performing arts</t>
  </si>
  <si>
    <t>J136</t>
  </si>
  <si>
    <t>Health professions and related programs</t>
  </si>
  <si>
    <t>J137</t>
  </si>
  <si>
    <t>Business/marketing</t>
  </si>
  <si>
    <t>J138</t>
  </si>
  <si>
    <t>J139</t>
  </si>
  <si>
    <t>J140</t>
  </si>
  <si>
    <t>TOTAL (should = 100%)</t>
  </si>
  <si>
    <t>J141</t>
  </si>
  <si>
    <t>J142</t>
  </si>
  <si>
    <t>J143</t>
  </si>
  <si>
    <t>J144</t>
  </si>
  <si>
    <t>J145</t>
  </si>
  <si>
    <t>J146</t>
  </si>
  <si>
    <t>J147</t>
  </si>
  <si>
    <t>J148</t>
  </si>
  <si>
    <t>J149</t>
  </si>
  <si>
    <t>J150</t>
  </si>
  <si>
    <t>J151</t>
  </si>
  <si>
    <t>J152</t>
  </si>
  <si>
    <t>J153</t>
  </si>
  <si>
    <t>J154</t>
  </si>
  <si>
    <t>J155</t>
  </si>
  <si>
    <t>J156</t>
  </si>
  <si>
    <t>J157</t>
  </si>
  <si>
    <t>J158</t>
  </si>
  <si>
    <t>J159</t>
  </si>
  <si>
    <t>J160</t>
  </si>
  <si>
    <t>J161</t>
  </si>
  <si>
    <t>J162</t>
  </si>
  <si>
    <t>J163</t>
  </si>
  <si>
    <t>J164</t>
  </si>
  <si>
    <t>J165</t>
  </si>
  <si>
    <t>J166</t>
  </si>
  <si>
    <t>J167</t>
  </si>
  <si>
    <t>J168</t>
  </si>
  <si>
    <t>J169</t>
  </si>
  <si>
    <t>J170</t>
  </si>
  <si>
    <t>J171</t>
  </si>
  <si>
    <t>J172</t>
  </si>
  <si>
    <t>J173</t>
  </si>
  <si>
    <t>J174</t>
  </si>
  <si>
    <t>J175</t>
  </si>
  <si>
    <t>J176</t>
  </si>
  <si>
    <t>J177</t>
  </si>
  <si>
    <t>J178</t>
  </si>
  <si>
    <t>J179</t>
  </si>
  <si>
    <t>Bachelors</t>
  </si>
  <si>
    <t>Section</t>
  </si>
  <si>
    <t>General Information</t>
  </si>
  <si>
    <t>Enrollment And Persistence</t>
  </si>
  <si>
    <t>FT</t>
  </si>
  <si>
    <t>Degree-seeking</t>
  </si>
  <si>
    <t>Other first-year</t>
  </si>
  <si>
    <t>All other</t>
  </si>
  <si>
    <t>Enrolled in Credit Courses</t>
  </si>
  <si>
    <t>First-time</t>
  </si>
  <si>
    <t>Academic Offerings and Policies</t>
  </si>
  <si>
    <t>Instructional Faculty And Class Size</t>
  </si>
  <si>
    <t>Disciplinary Areas of Degrees Conferred</t>
  </si>
  <si>
    <t>Classification</t>
  </si>
  <si>
    <t>Whole Number or Round to Nearest Tenths</t>
  </si>
  <si>
    <t>2021 Cohort</t>
  </si>
  <si>
    <t>For the cohort of all full-time bachelor’s (or equivalent) degree-seeking undergraduate students who entered your institution as first-year students in Fall 2023 (or the preceding summer term), what percentage was enrolled at your institution as of the date your institution calculates its official enrollment in Fall 2024.</t>
  </si>
  <si>
    <t>Fall 2024 Student to Faculty ratio</t>
  </si>
  <si>
    <t>Email Address</t>
  </si>
  <si>
    <t>A010</t>
  </si>
  <si>
    <t>B121</t>
  </si>
  <si>
    <t>B501</t>
  </si>
  <si>
    <t>B502</t>
  </si>
  <si>
    <t>B503</t>
  </si>
  <si>
    <t>B504</t>
  </si>
  <si>
    <t>B505</t>
  </si>
  <si>
    <t>B506</t>
  </si>
  <si>
    <t>B507</t>
  </si>
  <si>
    <t>B508</t>
  </si>
  <si>
    <t>B509</t>
  </si>
  <si>
    <t>B510</t>
  </si>
  <si>
    <t>B511</t>
  </si>
  <si>
    <t>B512</t>
  </si>
  <si>
    <t>B513</t>
  </si>
  <si>
    <t>B514</t>
  </si>
  <si>
    <t>B515</t>
  </si>
  <si>
    <t>B516</t>
  </si>
  <si>
    <t>B517</t>
  </si>
  <si>
    <t>B518</t>
  </si>
  <si>
    <t>B519</t>
  </si>
  <si>
    <t>B520</t>
  </si>
  <si>
    <t>B521</t>
  </si>
  <si>
    <t>B522</t>
  </si>
  <si>
    <t>B523</t>
  </si>
  <si>
    <t>B524</t>
  </si>
  <si>
    <t>B525</t>
  </si>
  <si>
    <t>B526</t>
  </si>
  <si>
    <t>B527</t>
  </si>
  <si>
    <t>B528</t>
  </si>
  <si>
    <t>B529</t>
  </si>
  <si>
    <t>B530</t>
  </si>
  <si>
    <t>B531</t>
  </si>
  <si>
    <t>B532</t>
  </si>
  <si>
    <t>All other undergraduates enrolled in credit courses: men</t>
  </si>
  <si>
    <t>All other undergraduates enrolled in credit courses: women</t>
  </si>
  <si>
    <t>All other undergraduates enrolled in credit courses: another gender</t>
  </si>
  <si>
    <t>All other undergraduates enrolled in credit courses: unknown</t>
  </si>
  <si>
    <t>Total degree-seeking: men</t>
  </si>
  <si>
    <t>Total degree-seeking: women</t>
  </si>
  <si>
    <t>Total degree-seeking: another gender</t>
  </si>
  <si>
    <t>Total degree-seeking: unknown</t>
  </si>
  <si>
    <t>All other degree-seeking: unknown</t>
  </si>
  <si>
    <t>All other degree-seeking: another gender</t>
  </si>
  <si>
    <t>All other degree-seeking: women</t>
  </si>
  <si>
    <t>All other degree-seeking: men</t>
  </si>
  <si>
    <t>Degree-seeking, first-time first-year students: men</t>
  </si>
  <si>
    <t>Degree-seeking, first-time first-year students: women</t>
  </si>
  <si>
    <t>Degree-seeking, first-time first-year students: another gender</t>
  </si>
  <si>
    <t>Degree-seeking, first-time first-year students: unknown</t>
  </si>
  <si>
    <t>Other first-year, degree-seeking: men</t>
  </si>
  <si>
    <t>Other first-year, degree-seeking: women</t>
  </si>
  <si>
    <t>Other first-year, degree-seeking: another gender</t>
  </si>
  <si>
    <t>Other first-year, degree-seeking:  unknown</t>
  </si>
  <si>
    <t>Other first-year, degree-seeking: unknown</t>
  </si>
  <si>
    <t>Degree-seeking, first-time: men</t>
  </si>
  <si>
    <t>Degree-seeking, first-time: women</t>
  </si>
  <si>
    <t>Degree-seeking, first-time: another gender</t>
  </si>
  <si>
    <t>Degree-seeking, first-time: unknown</t>
  </si>
  <si>
    <t>All other graduates enrolled in credit courses: men</t>
  </si>
  <si>
    <t>All other graduates enrolled in credit courses: women</t>
  </si>
  <si>
    <t>All other graduates enrolled in credit courses: another gender</t>
  </si>
  <si>
    <t>All other graduates enrolled in credit courses: unknown</t>
  </si>
  <si>
    <t>J180</t>
  </si>
  <si>
    <t>J181</t>
  </si>
  <si>
    <t>J182</t>
  </si>
  <si>
    <t>J183</t>
  </si>
  <si>
    <t>J184</t>
  </si>
  <si>
    <t>J185</t>
  </si>
  <si>
    <t>J186</t>
  </si>
  <si>
    <t>J187</t>
  </si>
  <si>
    <t>J188</t>
  </si>
  <si>
    <t>J189</t>
  </si>
  <si>
    <t>J190</t>
  </si>
  <si>
    <t>J191</t>
  </si>
  <si>
    <t>J192</t>
  </si>
  <si>
    <t>J193</t>
  </si>
  <si>
    <t>J194</t>
  </si>
  <si>
    <t>J195</t>
  </si>
  <si>
    <t>J196</t>
  </si>
  <si>
    <t>J197</t>
  </si>
  <si>
    <t>J198</t>
  </si>
  <si>
    <t>J199</t>
  </si>
  <si>
    <t>J200</t>
  </si>
  <si>
    <t>J201</t>
  </si>
  <si>
    <t>J202</t>
  </si>
  <si>
    <t>J203</t>
  </si>
  <si>
    <t>J204</t>
  </si>
  <si>
    <t>J205</t>
  </si>
  <si>
    <t>J206</t>
  </si>
  <si>
    <t>J207</t>
  </si>
  <si>
    <t>J208</t>
  </si>
  <si>
    <t>J209</t>
  </si>
  <si>
    <t>J210</t>
  </si>
  <si>
    <t>J211</t>
  </si>
  <si>
    <t>J212</t>
  </si>
  <si>
    <t>J213</t>
  </si>
  <si>
    <t>J214</t>
  </si>
  <si>
    <t>J215</t>
  </si>
  <si>
    <t>J216</t>
  </si>
  <si>
    <t>J217</t>
  </si>
  <si>
    <t>J218</t>
  </si>
  <si>
    <t>J219</t>
  </si>
  <si>
    <t>J220</t>
  </si>
  <si>
    <t>and ____ faculty</t>
  </si>
  <si>
    <t>based on ____  students</t>
  </si>
  <si>
    <t>First-time, first-year</t>
  </si>
  <si>
    <t>Graduates</t>
  </si>
  <si>
    <t>F101</t>
  </si>
  <si>
    <t>Percent who are from out of state (exclude international/nonresidents from the numerator and denominator)</t>
  </si>
  <si>
    <t>Student Life</t>
  </si>
  <si>
    <t>Percent Participating</t>
  </si>
  <si>
    <t>Degree-Seeking</t>
  </si>
  <si>
    <t>Nearest 1%</t>
  </si>
  <si>
    <t>F102</t>
  </si>
  <si>
    <t>Percent of men who join fraternities</t>
  </si>
  <si>
    <t>F103</t>
  </si>
  <si>
    <t>Percent of women who join sororities</t>
  </si>
  <si>
    <t>F104</t>
  </si>
  <si>
    <t>Percent who live in college-owned, -operated, or -affiliated housing</t>
  </si>
  <si>
    <t>F105</t>
  </si>
  <si>
    <t>Percent who live off campus or commute</t>
  </si>
  <si>
    <t>F106</t>
  </si>
  <si>
    <t>Percent of students age 25 and older</t>
  </si>
  <si>
    <t>F107</t>
  </si>
  <si>
    <t>Average age of full-time students</t>
  </si>
  <si>
    <t>Average Age</t>
  </si>
  <si>
    <t>F108</t>
  </si>
  <si>
    <t>Average age of all students (full- and part-time)</t>
  </si>
  <si>
    <t>F109</t>
  </si>
  <si>
    <t>F110</t>
  </si>
  <si>
    <t>F111</t>
  </si>
  <si>
    <t>F112</t>
  </si>
  <si>
    <t>F113</t>
  </si>
  <si>
    <t>F114</t>
  </si>
  <si>
    <t>F115</t>
  </si>
  <si>
    <t>F116</t>
  </si>
  <si>
    <t>F201</t>
  </si>
  <si>
    <t>Campus Ministries</t>
  </si>
  <si>
    <t>Activities Offered</t>
  </si>
  <si>
    <t>F202</t>
  </si>
  <si>
    <t>Choral groups</t>
  </si>
  <si>
    <t>F203</t>
  </si>
  <si>
    <t>Concert band</t>
  </si>
  <si>
    <t>F204</t>
  </si>
  <si>
    <t>Dance</t>
  </si>
  <si>
    <t>F205</t>
  </si>
  <si>
    <t>Drama/theater</t>
  </si>
  <si>
    <t>F206</t>
  </si>
  <si>
    <t>International Student Organization</t>
  </si>
  <si>
    <t>F207</t>
  </si>
  <si>
    <t>Jazz band</t>
  </si>
  <si>
    <t>F208</t>
  </si>
  <si>
    <t>Literary magazine</t>
  </si>
  <si>
    <t>F209</t>
  </si>
  <si>
    <t>Marching band</t>
  </si>
  <si>
    <t>F210</t>
  </si>
  <si>
    <t>Model UN</t>
  </si>
  <si>
    <t>F211</t>
  </si>
  <si>
    <t>Music ensembles</t>
  </si>
  <si>
    <t>F212</t>
  </si>
  <si>
    <t>Musical theater</t>
  </si>
  <si>
    <t>F213</t>
  </si>
  <si>
    <t>Opera</t>
  </si>
  <si>
    <t>F214</t>
  </si>
  <si>
    <t>Pep band</t>
  </si>
  <si>
    <t>F215</t>
  </si>
  <si>
    <t>Radio station</t>
  </si>
  <si>
    <t>F216</t>
  </si>
  <si>
    <t>Student government</t>
  </si>
  <si>
    <t>F217</t>
  </si>
  <si>
    <t>Student newspaper</t>
  </si>
  <si>
    <t>F218</t>
  </si>
  <si>
    <t>Student-run film society</t>
  </si>
  <si>
    <t>F219</t>
  </si>
  <si>
    <t>Symphony orchestra</t>
  </si>
  <si>
    <t>F220</t>
  </si>
  <si>
    <t>Television station</t>
  </si>
  <si>
    <t>F221</t>
  </si>
  <si>
    <t>Yearbook</t>
  </si>
  <si>
    <t>F301</t>
  </si>
  <si>
    <t>On Campus</t>
  </si>
  <si>
    <t>ROTC</t>
  </si>
  <si>
    <t>Army</t>
  </si>
  <si>
    <t>F302</t>
  </si>
  <si>
    <t>At Cooperating Institution</t>
  </si>
  <si>
    <t>F303</t>
  </si>
  <si>
    <t>Name of Cooperating Institution</t>
  </si>
  <si>
    <t>F304</t>
  </si>
  <si>
    <t>Marine Option 
(for Naval ROTC)</t>
  </si>
  <si>
    <t>F305</t>
  </si>
  <si>
    <t>F306</t>
  </si>
  <si>
    <t>F307</t>
  </si>
  <si>
    <t>F308</t>
  </si>
  <si>
    <t>F309</t>
  </si>
  <si>
    <t>F310</t>
  </si>
  <si>
    <t>F401</t>
  </si>
  <si>
    <t>Coed dorms</t>
  </si>
  <si>
    <t>Housing</t>
  </si>
  <si>
    <t>F402</t>
  </si>
  <si>
    <t>Men's dorms</t>
  </si>
  <si>
    <t>F403</t>
  </si>
  <si>
    <t>Women's dorms</t>
  </si>
  <si>
    <t>F404</t>
  </si>
  <si>
    <t>Apartments for married students</t>
  </si>
  <si>
    <t>F405</t>
  </si>
  <si>
    <t>Apartments for single students</t>
  </si>
  <si>
    <t>F406</t>
  </si>
  <si>
    <t>Special housing for disabled students</t>
  </si>
  <si>
    <t>F407</t>
  </si>
  <si>
    <t>Special housing for international students</t>
  </si>
  <si>
    <t>F408</t>
  </si>
  <si>
    <t>Fraternity/sorority housing</t>
  </si>
  <si>
    <t>F409</t>
  </si>
  <si>
    <t>Cooperative housing</t>
  </si>
  <si>
    <t>F410</t>
  </si>
  <si>
    <t>Theme housing</t>
  </si>
  <si>
    <t>F411</t>
  </si>
  <si>
    <t>Wellness housing</t>
  </si>
  <si>
    <t>F412</t>
  </si>
  <si>
    <t>Living Learning Communities</t>
  </si>
  <si>
    <t>F413</t>
  </si>
  <si>
    <t>Other housing options (specify):</t>
  </si>
  <si>
    <t>Haseeb Arroon</t>
  </si>
  <si>
    <t>Director of Institutional Data, Research, and Planning</t>
  </si>
  <si>
    <t>Institutional Data, Research, and Planning</t>
  </si>
  <si>
    <t>3399 North Road</t>
  </si>
  <si>
    <t>Poughkeepsie</t>
  </si>
  <si>
    <t>845-575-3000</t>
  </si>
  <si>
    <t>N</t>
  </si>
  <si>
    <t>Marist University</t>
  </si>
  <si>
    <t>Poughkeepsie, New York, 12601</t>
  </si>
  <si>
    <t>United States</t>
  </si>
  <si>
    <t xml:space="preserve">www.marist.edu </t>
  </si>
  <si>
    <t xml:space="preserve">haseeb.arroon@marist.edu </t>
  </si>
  <si>
    <t>845-575-3226</t>
  </si>
  <si>
    <t>800-436-5483</t>
  </si>
  <si>
    <t xml:space="preserve">admission@marist.edu </t>
  </si>
  <si>
    <t>www.marist.edu/admission/undergraduate/marist-online-application</t>
  </si>
  <si>
    <t xml:space="preserve">https://www.marist.edu/diversity </t>
  </si>
  <si>
    <t>Undergraduates may take graduate courses. Cooperative education in arts, accounting, business, computer science, education, humanities, natural science, social/behavioral science, technologies</t>
  </si>
  <si>
    <t>Ethics is required.</t>
  </si>
  <si>
    <t>C101</t>
  </si>
  <si>
    <t>Total first-time, first-year men who applied</t>
  </si>
  <si>
    <t>First-Time, First-Year Admission</t>
  </si>
  <si>
    <t>Applications</t>
  </si>
  <si>
    <t>Applied</t>
  </si>
  <si>
    <t>C102</t>
  </si>
  <si>
    <t>Total first-time, first-year women who applied</t>
  </si>
  <si>
    <t>C103</t>
  </si>
  <si>
    <t>Total first-time, first-year another gender who applied</t>
  </si>
  <si>
    <t>C104</t>
  </si>
  <si>
    <t>Total first-time, first-year unknown gender who applied</t>
  </si>
  <si>
    <t>C105</t>
  </si>
  <si>
    <t>Total first-time, first-year men who were admitted</t>
  </si>
  <si>
    <t>Admitted</t>
  </si>
  <si>
    <t>C106</t>
  </si>
  <si>
    <t>Total first-time, first-year women who were admitted</t>
  </si>
  <si>
    <t>C107</t>
  </si>
  <si>
    <t>Total first-time, first-year another gender who were admitted</t>
  </si>
  <si>
    <t>C108</t>
  </si>
  <si>
    <t>Total first-time, first-year unknown gender who were admitted</t>
  </si>
  <si>
    <t>C109</t>
  </si>
  <si>
    <t>Total full-time, first-time, first-year men who enrolled</t>
  </si>
  <si>
    <t>Enrolled</t>
  </si>
  <si>
    <t>C110</t>
  </si>
  <si>
    <t>Total part-time, first-time, first-year men who enrolled</t>
  </si>
  <si>
    <t>C111</t>
  </si>
  <si>
    <t>Total full-time, first-time, first-year women who enrolled</t>
  </si>
  <si>
    <t>C112</t>
  </si>
  <si>
    <t>Total part-time, first-time, first-year women who enrolled</t>
  </si>
  <si>
    <t>C113</t>
  </si>
  <si>
    <t>Total full-time, first-time, first-year another gender who enrolled</t>
  </si>
  <si>
    <t>C114</t>
  </si>
  <si>
    <t>Total part-time, first-time, first-year another gender who enrolled</t>
  </si>
  <si>
    <t>C115</t>
  </si>
  <si>
    <t>Total full-time, first-time, first-year unknown gender who enrolled</t>
  </si>
  <si>
    <t>C116</t>
  </si>
  <si>
    <t>Total part-time, first-time, first-year unknown gender who enrolled</t>
  </si>
  <si>
    <t>C117</t>
  </si>
  <si>
    <t>Total first-time, first-year students who applied</t>
  </si>
  <si>
    <t>C118</t>
  </si>
  <si>
    <t>Total first-time, first-year students who were admitted</t>
  </si>
  <si>
    <t>C119</t>
  </si>
  <si>
    <t>Total first-time, first-year students who enrolled</t>
  </si>
  <si>
    <t>C120</t>
  </si>
  <si>
    <t>Total first-time, first-year who applied</t>
  </si>
  <si>
    <t>In-State</t>
  </si>
  <si>
    <t>C121</t>
  </si>
  <si>
    <t>Total first-time, first-year who were admitted</t>
  </si>
  <si>
    <t>C122</t>
  </si>
  <si>
    <t>Total first-time, first-year who enrolled</t>
  </si>
  <si>
    <t>C123</t>
  </si>
  <si>
    <t>Out-of-State</t>
  </si>
  <si>
    <t>C124</t>
  </si>
  <si>
    <t>C125</t>
  </si>
  <si>
    <t>C126</t>
  </si>
  <si>
    <t>C127</t>
  </si>
  <si>
    <t>C128</t>
  </si>
  <si>
    <t>C129</t>
  </si>
  <si>
    <t>C130</t>
  </si>
  <si>
    <t>C131</t>
  </si>
  <si>
    <t>C201</t>
  </si>
  <si>
    <t>Do you have a policy of placing students on a waiting list?</t>
  </si>
  <si>
    <t>Y</t>
  </si>
  <si>
    <t>Wait List</t>
  </si>
  <si>
    <t>Policy</t>
  </si>
  <si>
    <t>C202</t>
  </si>
  <si>
    <t>Number of qualified applicants offered a place on waiting list:</t>
  </si>
  <si>
    <t>C203</t>
  </si>
  <si>
    <t>Number accepting a place on the waiting list:</t>
  </si>
  <si>
    <t>Accepting Offer</t>
  </si>
  <si>
    <t>C204</t>
  </si>
  <si>
    <t>Number of wait-listed students admitted:</t>
  </si>
  <si>
    <t>C205</t>
  </si>
  <si>
    <t>Is your waiting list ranked?</t>
  </si>
  <si>
    <t>C206</t>
  </si>
  <si>
    <t>If yes, do you release that information to students?</t>
  </si>
  <si>
    <t>C207</t>
  </si>
  <si>
    <t>Do you release that information to school counselors?</t>
  </si>
  <si>
    <t>C301</t>
  </si>
  <si>
    <t>High school diploma is required and GED is accepted</t>
  </si>
  <si>
    <t>X</t>
  </si>
  <si>
    <t>Admissions Requirements</t>
  </si>
  <si>
    <t>High School completion</t>
  </si>
  <si>
    <t>C302</t>
  </si>
  <si>
    <t>High school diploma is required and GED is not accepted</t>
  </si>
  <si>
    <t>C303</t>
  </si>
  <si>
    <t>High school diploma or equivalent is not required</t>
  </si>
  <si>
    <t>C401</t>
  </si>
  <si>
    <t>Require</t>
  </si>
  <si>
    <t xml:space="preserve">College-preparatory Program </t>
  </si>
  <si>
    <t>C402</t>
  </si>
  <si>
    <t>Recommend</t>
  </si>
  <si>
    <t>C403</t>
  </si>
  <si>
    <t>Neither require nor recommend</t>
  </si>
  <si>
    <t>C501</t>
  </si>
  <si>
    <t>Total academic units</t>
  </si>
  <si>
    <t>High School Units Required</t>
  </si>
  <si>
    <t>Carnegie units</t>
  </si>
  <si>
    <t>C502</t>
  </si>
  <si>
    <t>C503</t>
  </si>
  <si>
    <t>C504</t>
  </si>
  <si>
    <t>Science</t>
  </si>
  <si>
    <t>C505</t>
  </si>
  <si>
    <t xml:space="preserve">    Of these, units that must be lab</t>
  </si>
  <si>
    <t>C506</t>
  </si>
  <si>
    <t>Foreign language</t>
  </si>
  <si>
    <t>C507</t>
  </si>
  <si>
    <t>Social studies</t>
  </si>
  <si>
    <t>C508</t>
  </si>
  <si>
    <t>C509</t>
  </si>
  <si>
    <t>Academic electives</t>
  </si>
  <si>
    <t>C510</t>
  </si>
  <si>
    <t>Computer Science</t>
  </si>
  <si>
    <t>C511</t>
  </si>
  <si>
    <t>Visual/Performing Arts</t>
  </si>
  <si>
    <t>C512</t>
  </si>
  <si>
    <t>Other (specify)</t>
  </si>
  <si>
    <t>C513</t>
  </si>
  <si>
    <t>High School Units Recommended</t>
  </si>
  <si>
    <t>C514</t>
  </si>
  <si>
    <t>C515</t>
  </si>
  <si>
    <t>C516</t>
  </si>
  <si>
    <t>C517</t>
  </si>
  <si>
    <t>C518</t>
  </si>
  <si>
    <t>C519</t>
  </si>
  <si>
    <t>C520</t>
  </si>
  <si>
    <t>C521</t>
  </si>
  <si>
    <t>C522</t>
  </si>
  <si>
    <t>C523</t>
  </si>
  <si>
    <t>C524</t>
  </si>
  <si>
    <t>C601</t>
  </si>
  <si>
    <t xml:space="preserve">Open admission policy as described above for all students </t>
  </si>
  <si>
    <t>Basis for Selection</t>
  </si>
  <si>
    <t>High School Completion</t>
  </si>
  <si>
    <t>C602</t>
  </si>
  <si>
    <t>selective admission for out-of-state students</t>
  </si>
  <si>
    <t>C603</t>
  </si>
  <si>
    <t>selective admission to some programs</t>
  </si>
  <si>
    <t>C604</t>
  </si>
  <si>
    <t>other (explain):</t>
  </si>
  <si>
    <t>Very Important</t>
  </si>
  <si>
    <t>Important</t>
  </si>
  <si>
    <t>Considered</t>
  </si>
  <si>
    <t>Not Considered</t>
  </si>
  <si>
    <t>C701</t>
  </si>
  <si>
    <t>Rigor of secondary school record</t>
  </si>
  <si>
    <t>Academic Factors</t>
  </si>
  <si>
    <t>C702</t>
  </si>
  <si>
    <t>Class rank</t>
  </si>
  <si>
    <t>C703</t>
  </si>
  <si>
    <t>Academic GPA</t>
  </si>
  <si>
    <t>C704</t>
  </si>
  <si>
    <t>Standardized test scores</t>
  </si>
  <si>
    <t>C705</t>
  </si>
  <si>
    <t>Application Essay</t>
  </si>
  <si>
    <t>C706</t>
  </si>
  <si>
    <t>Recommendation(s)</t>
  </si>
  <si>
    <t>C707</t>
  </si>
  <si>
    <t>Interview</t>
  </si>
  <si>
    <t>Nonacademic Factors</t>
  </si>
  <si>
    <t>C708</t>
  </si>
  <si>
    <t>Extracurricular activities</t>
  </si>
  <si>
    <t>C709</t>
  </si>
  <si>
    <t>Talent/ability</t>
  </si>
  <si>
    <t>C710</t>
  </si>
  <si>
    <t>Character/personal qualities</t>
  </si>
  <si>
    <t>C711</t>
  </si>
  <si>
    <t xml:space="preserve">First generation </t>
  </si>
  <si>
    <t>C712</t>
  </si>
  <si>
    <t>Alumni/ae relation</t>
  </si>
  <si>
    <t>C713</t>
  </si>
  <si>
    <t>Geographical residence</t>
  </si>
  <si>
    <t>C714</t>
  </si>
  <si>
    <t>State residency</t>
  </si>
  <si>
    <t>C715</t>
  </si>
  <si>
    <t>Religious affiliation/commitment</t>
  </si>
  <si>
    <t>C716</t>
  </si>
  <si>
    <t>Volunteer work</t>
  </si>
  <si>
    <t>C717</t>
  </si>
  <si>
    <t>Work experience</t>
  </si>
  <si>
    <t>C718</t>
  </si>
  <si>
    <t>Level of applicant’s interest</t>
  </si>
  <si>
    <t>C801</t>
  </si>
  <si>
    <t xml:space="preserve">Does your institution make use of SAT or ACT scores in admission decisions for first-time, first-year, degree-seeking applicants?   </t>
  </si>
  <si>
    <t>Entrance Exams</t>
  </si>
  <si>
    <t>SAT and ACT Policies</t>
  </si>
  <si>
    <t>Required to be considered for admission</t>
  </si>
  <si>
    <t>Required for some</t>
  </si>
  <si>
    <t>Recommended</t>
  </si>
  <si>
    <t>Not required for admission, but considered if submitted</t>
  </si>
  <si>
    <t xml:space="preserve">Not considered for admission, even if submitted </t>
  </si>
  <si>
    <t>C802</t>
  </si>
  <si>
    <t>SAT or ACT</t>
  </si>
  <si>
    <t>C803</t>
  </si>
  <si>
    <t>ACT Only</t>
  </si>
  <si>
    <t>C804</t>
  </si>
  <si>
    <t>SAT Only</t>
  </si>
  <si>
    <t>C8D</t>
  </si>
  <si>
    <t>In addition, does your institution use applicants' test scores for academic advising?</t>
  </si>
  <si>
    <t>C8E</t>
  </si>
  <si>
    <t>Latest date by which SAT or ACT scores must be received for fall-term admission</t>
  </si>
  <si>
    <t>C8F</t>
  </si>
  <si>
    <t xml:space="preserve">If necessary, use this space to clarify your test policies (e.g., if tests are recommended for some students, or if tests are not required of some students due to differences by academic program, student academic background, or if other examinations may be considered in lieu of the SAT and ACT):  </t>
  </si>
  <si>
    <t>C8G</t>
  </si>
  <si>
    <t>Please indicate which tests your institution uses for placement (e.g., state tests):</t>
  </si>
  <si>
    <t>C8G01</t>
  </si>
  <si>
    <t>SAT</t>
  </si>
  <si>
    <t>C8G02</t>
  </si>
  <si>
    <t>ACT</t>
  </si>
  <si>
    <t>C8G03</t>
  </si>
  <si>
    <t>AP</t>
  </si>
  <si>
    <t>C8G04</t>
  </si>
  <si>
    <t>CLEP</t>
  </si>
  <si>
    <t>C8G05</t>
  </si>
  <si>
    <t>Institutional Exam</t>
  </si>
  <si>
    <t>C8G06</t>
  </si>
  <si>
    <t>State Exam (specify):</t>
  </si>
  <si>
    <t>C901</t>
  </si>
  <si>
    <t>Submitting SAT Scores</t>
  </si>
  <si>
    <t>First-time, first-year Profile</t>
  </si>
  <si>
    <t>Test Scores</t>
  </si>
  <si>
    <t>C902</t>
  </si>
  <si>
    <t>Submitting ACT Scores</t>
  </si>
  <si>
    <t>C903</t>
  </si>
  <si>
    <t>C904</t>
  </si>
  <si>
    <t>C905</t>
  </si>
  <si>
    <t>SAT Composite: 25th Percentile</t>
  </si>
  <si>
    <t>C906</t>
  </si>
  <si>
    <t>SAT Composite: 50th Percentile</t>
  </si>
  <si>
    <t>C907</t>
  </si>
  <si>
    <t>SAT Composite: 75th Percentile</t>
  </si>
  <si>
    <t>C908</t>
  </si>
  <si>
    <t>SAT Evidence-Based Reading and Writing: 25th Percentile</t>
  </si>
  <si>
    <t>C909</t>
  </si>
  <si>
    <t>SAT Evidence-Based Reading and Writing: 50th Percentile</t>
  </si>
  <si>
    <t>C910</t>
  </si>
  <si>
    <t>SAT Evidence-Based Reading and Writing: 75th Percentile</t>
  </si>
  <si>
    <t>C911</t>
  </si>
  <si>
    <t>SAT Math: 25th Percentile</t>
  </si>
  <si>
    <t>C912</t>
  </si>
  <si>
    <t>SAT Math: 50th Percentile</t>
  </si>
  <si>
    <t>C913</t>
  </si>
  <si>
    <t>SAT Math: 75th Percentile</t>
  </si>
  <si>
    <t>C914</t>
  </si>
  <si>
    <t>ACT Composite: 25th Percentile</t>
  </si>
  <si>
    <t>C915</t>
  </si>
  <si>
    <t>ACT Composite: 50th Percentile</t>
  </si>
  <si>
    <t>C916</t>
  </si>
  <si>
    <t>ACT Composite: 75th Percentile</t>
  </si>
  <si>
    <t>C917</t>
  </si>
  <si>
    <t>ACT Math: 25th Percentile</t>
  </si>
  <si>
    <t>C918</t>
  </si>
  <si>
    <t>ACT Math: 50th Percentile</t>
  </si>
  <si>
    <t>C919</t>
  </si>
  <si>
    <t>ACT Math: 75th Percentile</t>
  </si>
  <si>
    <t>C920</t>
  </si>
  <si>
    <t>ACT English: 25th Percentile</t>
  </si>
  <si>
    <t>C921</t>
  </si>
  <si>
    <t>ACT English: 50th Percentile</t>
  </si>
  <si>
    <t>C922</t>
  </si>
  <si>
    <t>ACT English: 75th Percentile</t>
  </si>
  <si>
    <t>C923</t>
  </si>
  <si>
    <t>ACT Writing: 25th Percentile</t>
  </si>
  <si>
    <t>C924</t>
  </si>
  <si>
    <t>ACT Writing: 50th Percentile</t>
  </si>
  <si>
    <t>C925</t>
  </si>
  <si>
    <t>ACT Writing: 75th Percentile</t>
  </si>
  <si>
    <t>C926</t>
  </si>
  <si>
    <t>ACT Science: 25th Percentile</t>
  </si>
  <si>
    <t>C927</t>
  </si>
  <si>
    <t>ACT Science: 50th Percentile</t>
  </si>
  <si>
    <t>C928</t>
  </si>
  <si>
    <t>ACT Science: 75th Percentile</t>
  </si>
  <si>
    <t>C929</t>
  </si>
  <si>
    <t>ACT Reading: 25th Percentile</t>
  </si>
  <si>
    <t>C930</t>
  </si>
  <si>
    <t>ACT Reading: 50th Percentile</t>
  </si>
  <si>
    <t>C931</t>
  </si>
  <si>
    <t>ACT Reading: 75th Percentile</t>
  </si>
  <si>
    <t>C932</t>
  </si>
  <si>
    <t>SAT Evidence-Based Reading and Writing: 700-800</t>
  </si>
  <si>
    <t>C933</t>
  </si>
  <si>
    <t>SAT Evidence-Based Reading and Writing: 600-699</t>
  </si>
  <si>
    <t>C934</t>
  </si>
  <si>
    <t>SAT Evidence-Based Reading and Writing: 500-599</t>
  </si>
  <si>
    <t>C935</t>
  </si>
  <si>
    <t>SAT Evidence-Based Reading and Writing: 400-499</t>
  </si>
  <si>
    <t>C936</t>
  </si>
  <si>
    <t>SAT Evidence-Based Reading and Writing: 300-399</t>
  </si>
  <si>
    <t>C937</t>
  </si>
  <si>
    <t>SAT Evidence-Based Reading and Writing: 200-299</t>
  </si>
  <si>
    <t>C938</t>
  </si>
  <si>
    <t>SAT Evidence-Based Reading and Writing: Total</t>
  </si>
  <si>
    <t>C939</t>
  </si>
  <si>
    <t>SAT Math: 700-800</t>
  </si>
  <si>
    <t>C940</t>
  </si>
  <si>
    <t>SAT Math: 600-699</t>
  </si>
  <si>
    <t>C941</t>
  </si>
  <si>
    <t>SAT Math: 500-599</t>
  </si>
  <si>
    <t>C942</t>
  </si>
  <si>
    <t>SAT Math: 400-499</t>
  </si>
  <si>
    <t>C943</t>
  </si>
  <si>
    <t>SAT Math: 300-399</t>
  </si>
  <si>
    <t>C944</t>
  </si>
  <si>
    <t>SAT Math: 200-299</t>
  </si>
  <si>
    <t>C945</t>
  </si>
  <si>
    <t>SAT Math: Total</t>
  </si>
  <si>
    <t>C946</t>
  </si>
  <si>
    <t>SAT Composite: 1400-1600</t>
  </si>
  <si>
    <t>C947</t>
  </si>
  <si>
    <t>SAT Composite: 1200-1399</t>
  </si>
  <si>
    <t>C948</t>
  </si>
  <si>
    <t>SAT Composite: 1000-1199</t>
  </si>
  <si>
    <t>C949</t>
  </si>
  <si>
    <t>SAT Composite: 800-999</t>
  </si>
  <si>
    <t>C950</t>
  </si>
  <si>
    <t>SAT Composite: 600-799</t>
  </si>
  <si>
    <t>C951</t>
  </si>
  <si>
    <t>SAT Composite: 400-599</t>
  </si>
  <si>
    <t>C952</t>
  </si>
  <si>
    <t>SAT Composite: Total</t>
  </si>
  <si>
    <t>C953</t>
  </si>
  <si>
    <t>ACT Composite: 30-36</t>
  </si>
  <si>
    <t>C954</t>
  </si>
  <si>
    <t>ACT Composite: 24-29</t>
  </si>
  <si>
    <t>C955</t>
  </si>
  <si>
    <t>ACT Composite: 18-23</t>
  </si>
  <si>
    <t>C956</t>
  </si>
  <si>
    <t>ACT Composite: 12-17</t>
  </si>
  <si>
    <t>C957</t>
  </si>
  <si>
    <t>ACT Composite: 6-11</t>
  </si>
  <si>
    <t>C958</t>
  </si>
  <si>
    <t>ACT Composite: Below 6</t>
  </si>
  <si>
    <t>C959</t>
  </si>
  <si>
    <t>ACT Composite: Total</t>
  </si>
  <si>
    <t>C960</t>
  </si>
  <si>
    <t>ACT Math: 30-36</t>
  </si>
  <si>
    <t>C961</t>
  </si>
  <si>
    <t>ACT Math: 24-29</t>
  </si>
  <si>
    <t>C962</t>
  </si>
  <si>
    <t>ACT Math: 18-23</t>
  </si>
  <si>
    <t>C963</t>
  </si>
  <si>
    <t>ACT Math: 12-17</t>
  </si>
  <si>
    <t>C964</t>
  </si>
  <si>
    <t>ACT Math: 6-11</t>
  </si>
  <si>
    <t>C965</t>
  </si>
  <si>
    <t>ACT Math: Below 6</t>
  </si>
  <si>
    <t>C966</t>
  </si>
  <si>
    <t>ACT Math: Total</t>
  </si>
  <si>
    <t>C967</t>
  </si>
  <si>
    <t>ACT English: 30-36</t>
  </si>
  <si>
    <t>C968</t>
  </si>
  <si>
    <t>ACT English: 24-29</t>
  </si>
  <si>
    <t>C969</t>
  </si>
  <si>
    <t>ACT English: 18-23</t>
  </si>
  <si>
    <t>C970</t>
  </si>
  <si>
    <t>ACT English: 12-17</t>
  </si>
  <si>
    <t>C971</t>
  </si>
  <si>
    <t>ACT English: 6-11</t>
  </si>
  <si>
    <t>C972</t>
  </si>
  <si>
    <t>ACT English: Below 6</t>
  </si>
  <si>
    <t>C973</t>
  </si>
  <si>
    <t>ACT English: Total</t>
  </si>
  <si>
    <t>C974</t>
  </si>
  <si>
    <t>ACT Writing: 30-36</t>
  </si>
  <si>
    <t>C975</t>
  </si>
  <si>
    <t>ACT Writing: 24-29</t>
  </si>
  <si>
    <t>C976</t>
  </si>
  <si>
    <t>ACT Writing: 18-23</t>
  </si>
  <si>
    <t>C977</t>
  </si>
  <si>
    <t>ACT Writing: 12-17</t>
  </si>
  <si>
    <t>C978</t>
  </si>
  <si>
    <t>ACT Writing: 6-11</t>
  </si>
  <si>
    <t>C979</t>
  </si>
  <si>
    <t>ACT Writing: Below 6</t>
  </si>
  <si>
    <t>C980</t>
  </si>
  <si>
    <t>ACT Writing: Total</t>
  </si>
  <si>
    <t>C981</t>
  </si>
  <si>
    <t>ACT Science: 30-36</t>
  </si>
  <si>
    <t>C982</t>
  </si>
  <si>
    <t>ACT Science: 24-29</t>
  </si>
  <si>
    <t>C983</t>
  </si>
  <si>
    <t>ACT Science: 18-23</t>
  </si>
  <si>
    <t>C984</t>
  </si>
  <si>
    <t>ACT Science: 12-17</t>
  </si>
  <si>
    <t>C985</t>
  </si>
  <si>
    <t>ACT Science: 6-11</t>
  </si>
  <si>
    <t>C986</t>
  </si>
  <si>
    <t>ACT Science: Below 6</t>
  </si>
  <si>
    <t>C987</t>
  </si>
  <si>
    <t>ACT Science: Total</t>
  </si>
  <si>
    <t>C988</t>
  </si>
  <si>
    <t>ACT Reading: 30-36</t>
  </si>
  <si>
    <t>C989</t>
  </si>
  <si>
    <t>ACT Reading: 24-29</t>
  </si>
  <si>
    <t>C990</t>
  </si>
  <si>
    <t>ACT Reading: 18-23</t>
  </si>
  <si>
    <t>C991</t>
  </si>
  <si>
    <t>ACT Reading: 12-17</t>
  </si>
  <si>
    <t>C992</t>
  </si>
  <si>
    <t>ACT Reading: 6-11</t>
  </si>
  <si>
    <t>C993</t>
  </si>
  <si>
    <t>ACT Reading: Below 6</t>
  </si>
  <si>
    <t>C994</t>
  </si>
  <si>
    <t>ACT Reading: Total</t>
  </si>
  <si>
    <t>C1001</t>
  </si>
  <si>
    <t>Percent in top tenth of high school graduating class</t>
  </si>
  <si>
    <t>C1002</t>
  </si>
  <si>
    <t>Percent in top quarter of high school graduating class</t>
  </si>
  <si>
    <t>C1003</t>
  </si>
  <si>
    <t>Percent in top half of high school graduating class</t>
  </si>
  <si>
    <t>C1004</t>
  </si>
  <si>
    <t>Percent in bottom half of high school graduating class</t>
  </si>
  <si>
    <t>C1005</t>
  </si>
  <si>
    <t>Percent in bottom quarter of high school graduating class</t>
  </si>
  <si>
    <t>C1006</t>
  </si>
  <si>
    <t>Percent of total first-time, first-year students who submitted high school class rank:</t>
  </si>
  <si>
    <t>C1101</t>
  </si>
  <si>
    <t>Percent who had GPA of 4.0</t>
  </si>
  <si>
    <t>High School GPA</t>
  </si>
  <si>
    <t>C1102</t>
  </si>
  <si>
    <t>Percent who had GPA between 3.75 and 3.99</t>
  </si>
  <si>
    <t>C1103</t>
  </si>
  <si>
    <t>Percent who had GPA between 3.50 and 3.74</t>
  </si>
  <si>
    <t>C1104</t>
  </si>
  <si>
    <t>Percent who had GPA between 3.25 and 3.49</t>
  </si>
  <si>
    <t>C1105</t>
  </si>
  <si>
    <t>Percent who had GPA between 3.00 and 3.24</t>
  </si>
  <si>
    <t>C1106</t>
  </si>
  <si>
    <t>Percent who had GPA between 2.50 and 2.99</t>
  </si>
  <si>
    <t>C1107</t>
  </si>
  <si>
    <t>Percent who had GPA between 2.0 and 2.49</t>
  </si>
  <si>
    <t>C1108</t>
  </si>
  <si>
    <t>Percent who had GPA between 1.0 and 1.99</t>
  </si>
  <si>
    <t>C1109</t>
  </si>
  <si>
    <t>Percent who had GPA below 1.0</t>
  </si>
  <si>
    <t>C1110</t>
  </si>
  <si>
    <t>C1111</t>
  </si>
  <si>
    <t>C1112</t>
  </si>
  <si>
    <t>C1113</t>
  </si>
  <si>
    <t>C1114</t>
  </si>
  <si>
    <t>C1115</t>
  </si>
  <si>
    <t>C1116</t>
  </si>
  <si>
    <t>C1117</t>
  </si>
  <si>
    <t>C1118</t>
  </si>
  <si>
    <t>C1119</t>
  </si>
  <si>
    <t>C1120</t>
  </si>
  <si>
    <t>C1121</t>
  </si>
  <si>
    <t>C1122</t>
  </si>
  <si>
    <t>C1123</t>
  </si>
  <si>
    <t>C1124</t>
  </si>
  <si>
    <t>C1125</t>
  </si>
  <si>
    <t>C1126</t>
  </si>
  <si>
    <t>C1127</t>
  </si>
  <si>
    <t>C1128</t>
  </si>
  <si>
    <t>C1129</t>
  </si>
  <si>
    <t>C1130</t>
  </si>
  <si>
    <t>C1201</t>
  </si>
  <si>
    <t>Average high school GPA of all degree-seeking, first-time, first-year students who submitted GPA:</t>
  </si>
  <si>
    <t>Whole Number or Round to Nearest Hundredths</t>
  </si>
  <si>
    <t>C1202</t>
  </si>
  <si>
    <t xml:space="preserve">Percent of total first-time, first-year students who submitted high school GPA:  </t>
  </si>
  <si>
    <t>C1301</t>
  </si>
  <si>
    <t>Does your institution have an application fee?</t>
  </si>
  <si>
    <t>Admission Policies</t>
  </si>
  <si>
    <t>Application Fee</t>
  </si>
  <si>
    <t>C1302</t>
  </si>
  <si>
    <t>Amount of application fee:</t>
  </si>
  <si>
    <t>C1303</t>
  </si>
  <si>
    <t>Can it be waived for applicants with financial need?</t>
  </si>
  <si>
    <t>C1304</t>
  </si>
  <si>
    <t>Same fee</t>
  </si>
  <si>
    <t>C1305</t>
  </si>
  <si>
    <t>Free</t>
  </si>
  <si>
    <t>C1306</t>
  </si>
  <si>
    <t>Reduced</t>
  </si>
  <si>
    <t>C1307</t>
  </si>
  <si>
    <t>Can on-line application fee be waived for applicants with financial need?</t>
  </si>
  <si>
    <t>C1401</t>
  </si>
  <si>
    <t>Does your institution have an application closing date?</t>
  </si>
  <si>
    <t>Application Dates</t>
  </si>
  <si>
    <t>C1402</t>
  </si>
  <si>
    <t>Application closing date (fall)</t>
  </si>
  <si>
    <t>C1403</t>
  </si>
  <si>
    <t>Priority Date</t>
  </si>
  <si>
    <t>C1501</t>
  </si>
  <si>
    <t>Are first-time, first-year students accepted for terms other than the fall?</t>
  </si>
  <si>
    <t>C1601</t>
  </si>
  <si>
    <t xml:space="preserve">Yes, on a rolling basis:  </t>
  </si>
  <si>
    <t>C1602</t>
  </si>
  <si>
    <t>Beginning date</t>
  </si>
  <si>
    <t>MM-DD</t>
  </si>
  <si>
    <t>C1603</t>
  </si>
  <si>
    <t xml:space="preserve">Yes, by:  </t>
  </si>
  <si>
    <t>C1604</t>
  </si>
  <si>
    <t>Date</t>
  </si>
  <si>
    <t>C1605</t>
  </si>
  <si>
    <t xml:space="preserve">Yes, other:  </t>
  </si>
  <si>
    <t>C1606</t>
  </si>
  <si>
    <t>Other Date</t>
  </si>
  <si>
    <t>Must reply by:</t>
  </si>
  <si>
    <t>C1701</t>
  </si>
  <si>
    <t>Reply Policy</t>
  </si>
  <si>
    <t>C1702</t>
  </si>
  <si>
    <t>No set Date</t>
  </si>
  <si>
    <t>C1703</t>
  </si>
  <si>
    <t>Must reply by May 1st or within____weeks if notified after</t>
  </si>
  <si>
    <t>C1704</t>
  </si>
  <si>
    <t>C1705</t>
  </si>
  <si>
    <t>C1706</t>
  </si>
  <si>
    <t xml:space="preserve">Deadline for housing deposit (MMDD): </t>
  </si>
  <si>
    <t>Housing Deposit</t>
  </si>
  <si>
    <t>C1707</t>
  </si>
  <si>
    <t>Amount of housing deposit:</t>
  </si>
  <si>
    <t>C1708</t>
  </si>
  <si>
    <t>Yes, in full</t>
  </si>
  <si>
    <t>C1709</t>
  </si>
  <si>
    <t>Yes, in part</t>
  </si>
  <si>
    <t>C1710</t>
  </si>
  <si>
    <t>No</t>
  </si>
  <si>
    <t>C1801</t>
  </si>
  <si>
    <t>Does your institution allow students to postpone enrollment after admission?</t>
  </si>
  <si>
    <t>C1802</t>
  </si>
  <si>
    <t>If yes, maximum period of postponement:</t>
  </si>
  <si>
    <t>1 YEAR</t>
  </si>
  <si>
    <t>C1901</t>
  </si>
  <si>
    <t>Does your institution allow high school students to enroll as full-time, first-time, first-year students one year or more before high school graduation?</t>
  </si>
  <si>
    <t>Early Admission</t>
  </si>
  <si>
    <t>C2101</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</si>
  <si>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applicants for fall enrollment? </t>
  </si>
  <si>
    <t>Early Decision</t>
  </si>
  <si>
    <t>C2102</t>
  </si>
  <si>
    <t>First or only early decision plan closing date</t>
  </si>
  <si>
    <t>C2103</t>
  </si>
  <si>
    <t>First or only early decision plan notification date</t>
  </si>
  <si>
    <t>C2104</t>
  </si>
  <si>
    <t>Other early decision plan closing date</t>
  </si>
  <si>
    <t>C2105</t>
  </si>
  <si>
    <t>Other early decision plan notification date</t>
  </si>
  <si>
    <t>C2106</t>
  </si>
  <si>
    <t>Number of early decision applications received by your institution</t>
  </si>
  <si>
    <t>C2107</t>
  </si>
  <si>
    <t>Number of applicants admitted under early decision plan</t>
  </si>
  <si>
    <t>C2108</t>
  </si>
  <si>
    <t xml:space="preserve">Please provide significant details about your early decision plan:  </t>
  </si>
  <si>
    <t>C2201</t>
  </si>
  <si>
    <t>Do you have a nonbinding early action plan whereby students are notified of an admission decision well in advance of the regular notification date but do not have to commit to attending your college?</t>
  </si>
  <si>
    <t>Early Action</t>
  </si>
  <si>
    <t>C2202</t>
  </si>
  <si>
    <t>Early action closing date</t>
  </si>
  <si>
    <t>C2203</t>
  </si>
  <si>
    <t>Early action notification date</t>
  </si>
  <si>
    <t>C2204</t>
  </si>
  <si>
    <t>Is your early action plan a “restrictive” plan under which you limit students from applying to other early plans?</t>
  </si>
  <si>
    <t>D101</t>
  </si>
  <si>
    <t>Does your institution enroll transfer students? (If no, please skip to Section E)</t>
  </si>
  <si>
    <t>Transfer Admission</t>
  </si>
  <si>
    <t>Fall Applicants</t>
  </si>
  <si>
    <t>Transfer</t>
  </si>
  <si>
    <t>D102</t>
  </si>
  <si>
    <t>If yes, may transfer students earn advanced standing credit by transferring credits earned from course work completed at other colleges/universities?</t>
  </si>
  <si>
    <t>D201</t>
  </si>
  <si>
    <t>D202</t>
  </si>
  <si>
    <t>D203</t>
  </si>
  <si>
    <t>D204</t>
  </si>
  <si>
    <t>D205</t>
  </si>
  <si>
    <t>D206</t>
  </si>
  <si>
    <t>D207</t>
  </si>
  <si>
    <t>D208</t>
  </si>
  <si>
    <t>D209</t>
  </si>
  <si>
    <t>D210</t>
  </si>
  <si>
    <t>D211</t>
  </si>
  <si>
    <t>D212</t>
  </si>
  <si>
    <t>D213</t>
  </si>
  <si>
    <t>D214</t>
  </si>
  <si>
    <t>D215</t>
  </si>
  <si>
    <t>D301</t>
  </si>
  <si>
    <t>Fall</t>
  </si>
  <si>
    <t>Application for Admission</t>
  </si>
  <si>
    <t>D302</t>
  </si>
  <si>
    <t>Winter</t>
  </si>
  <si>
    <t>D303</t>
  </si>
  <si>
    <t>Spring</t>
  </si>
  <si>
    <t>D304</t>
  </si>
  <si>
    <t>Summer</t>
  </si>
  <si>
    <t>D401</t>
  </si>
  <si>
    <t>Must a transfer applicant have a minimum number of credits completed or else must apply as an entering first-year student?</t>
  </si>
  <si>
    <t>Min Credits</t>
  </si>
  <si>
    <t>D402</t>
  </si>
  <si>
    <t>Transfer Credit Policies</t>
  </si>
  <si>
    <t>D403</t>
  </si>
  <si>
    <t>Unit Type</t>
  </si>
  <si>
    <t>CREDITS</t>
  </si>
  <si>
    <t>Required of All</t>
  </si>
  <si>
    <t>Recommended of All</t>
  </si>
  <si>
    <t>Recommended of Some</t>
  </si>
  <si>
    <t>Required of Some</t>
  </si>
  <si>
    <t>Not Required</t>
  </si>
  <si>
    <t>D501</t>
  </si>
  <si>
    <t>High school transcript</t>
  </si>
  <si>
    <t>Requirements</t>
  </si>
  <si>
    <t>D502</t>
  </si>
  <si>
    <t>College transcript(s)</t>
  </si>
  <si>
    <t>D503</t>
  </si>
  <si>
    <t>Essay or personal statement</t>
  </si>
  <si>
    <t>D504</t>
  </si>
  <si>
    <t>D505</t>
  </si>
  <si>
    <t>D506</t>
  </si>
  <si>
    <t>Statement of good standing from prior institution(s)</t>
  </si>
  <si>
    <t>D601</t>
  </si>
  <si>
    <t>If a minimum high school grade point average is required of transfer applicants, specify (on a 4.0 scale):</t>
  </si>
  <si>
    <t>Round to Nearest Hundredths</t>
  </si>
  <si>
    <t>D701</t>
  </si>
  <si>
    <t xml:space="preserve">If a minimum college grade point average is required of transfer applicants, specify (on a 4.0 scale):
</t>
  </si>
  <si>
    <t>D801</t>
  </si>
  <si>
    <t>List any other application requirements specific to transfer applicants:</t>
  </si>
  <si>
    <t>D901</t>
  </si>
  <si>
    <t>Dates</t>
  </si>
  <si>
    <t>D902</t>
  </si>
  <si>
    <t>D903</t>
  </si>
  <si>
    <t>D904</t>
  </si>
  <si>
    <t>D905</t>
  </si>
  <si>
    <t>D906</t>
  </si>
  <si>
    <t>D907</t>
  </si>
  <si>
    <t>D908</t>
  </si>
  <si>
    <t>D909</t>
  </si>
  <si>
    <t>D910</t>
  </si>
  <si>
    <t>D911</t>
  </si>
  <si>
    <t>D912</t>
  </si>
  <si>
    <t>D913</t>
  </si>
  <si>
    <t>D914</t>
  </si>
  <si>
    <t>D915</t>
  </si>
  <si>
    <t>D916</t>
  </si>
  <si>
    <t>D917</t>
  </si>
  <si>
    <t>D918</t>
  </si>
  <si>
    <t>D919</t>
  </si>
  <si>
    <t>D920</t>
  </si>
  <si>
    <t>D1001</t>
  </si>
  <si>
    <t>Does an open admission policy, if reported, apply to transfer students?</t>
  </si>
  <si>
    <t>D1101</t>
  </si>
  <si>
    <t xml:space="preserve">Describe additional requirements for transfer admission, if applicable: </t>
  </si>
  <si>
    <t>D1201</t>
  </si>
  <si>
    <t>Report the lowest grade earned for any course that may be transferred for credit:</t>
  </si>
  <si>
    <t>Min Grade</t>
  </si>
  <si>
    <t>D1301</t>
  </si>
  <si>
    <t>Max Credits from Two-Year</t>
  </si>
  <si>
    <t>D1302</t>
  </si>
  <si>
    <t>D1401</t>
  </si>
  <si>
    <t>Max Credits from Four-Year</t>
  </si>
  <si>
    <t>D1402</t>
  </si>
  <si>
    <t>D1501</t>
  </si>
  <si>
    <t>Minimum number of credits that transfers must complete at your institution to earn an associate degree:</t>
  </si>
  <si>
    <t>N/A</t>
  </si>
  <si>
    <t>D1601</t>
  </si>
  <si>
    <t>Minimum number of credits that transfers must complete at your institution to earn a bachelor’s degree:</t>
  </si>
  <si>
    <t>D1701</t>
  </si>
  <si>
    <t>Describe other transfer credit policies:</t>
  </si>
  <si>
    <t>Other Credit</t>
  </si>
  <si>
    <t>D1801</t>
  </si>
  <si>
    <t>American Council on Education (ACE)</t>
  </si>
  <si>
    <t>Military Service Credits</t>
  </si>
  <si>
    <t>D1802</t>
  </si>
  <si>
    <t>College Level Examination Program (CLEP)</t>
  </si>
  <si>
    <t>D1803</t>
  </si>
  <si>
    <t>DANTES Subject Standardized Tests (DSST)</t>
  </si>
  <si>
    <t>D1901</t>
  </si>
  <si>
    <t>ACE Evaluated</t>
  </si>
  <si>
    <t>D1902</t>
  </si>
  <si>
    <t>D2001</t>
  </si>
  <si>
    <t>DoD Supported</t>
  </si>
  <si>
    <t>D2002</t>
  </si>
  <si>
    <t>D2101</t>
  </si>
  <si>
    <t>Are the military/veteran credit transfer policies published on your website?</t>
  </si>
  <si>
    <t>Military Service</t>
  </si>
  <si>
    <t>D2102</t>
  </si>
  <si>
    <t>If yes, please provide the URL where the policy can be located:</t>
  </si>
  <si>
    <t>https://www.marist.edu/admission/military-veteran</t>
  </si>
  <si>
    <t>D2202</t>
  </si>
  <si>
    <t>Describe other military/veteran transfer credit policies unique to your institution:</t>
  </si>
  <si>
    <t>G001</t>
  </si>
  <si>
    <t>Please provide the URL of your institution’s net price calculator:</t>
  </si>
  <si>
    <t>https://www.marist.edu/financial-aid/net-price-calculator</t>
  </si>
  <si>
    <t>Annual Expenses</t>
  </si>
  <si>
    <t>Information</t>
  </si>
  <si>
    <t>G002</t>
  </si>
  <si>
    <t>If your institution's 2025-2026 academic year costs of attendance are not available at this time please respond.</t>
  </si>
  <si>
    <t>G003</t>
  </si>
  <si>
    <t>Please provide an approximate date (i.e., month/day) when your institution's final 2025-2026 academic year costs of attendance will be available:</t>
  </si>
  <si>
    <t>G101</t>
  </si>
  <si>
    <t>Tuition</t>
  </si>
  <si>
    <t>Private Tuition</t>
  </si>
  <si>
    <t>Undergraduate</t>
  </si>
  <si>
    <t>First-year</t>
  </si>
  <si>
    <t>Nearest $1</t>
  </si>
  <si>
    <t>G102</t>
  </si>
  <si>
    <t>G103</t>
  </si>
  <si>
    <t>Tuition: In-district</t>
  </si>
  <si>
    <t>Public Tuition</t>
  </si>
  <si>
    <t>G104</t>
  </si>
  <si>
    <t>Tuition: In-state (out-of-district):</t>
  </si>
  <si>
    <t>G105</t>
  </si>
  <si>
    <t>Tuition: Out-of-state:</t>
  </si>
  <si>
    <t>G106</t>
  </si>
  <si>
    <t>Tuition: Non-resident</t>
  </si>
  <si>
    <t>G107</t>
  </si>
  <si>
    <t>G108</t>
  </si>
  <si>
    <t>G109</t>
  </si>
  <si>
    <t>G110</t>
  </si>
  <si>
    <t>G111</t>
  </si>
  <si>
    <t>Required Fees:</t>
  </si>
  <si>
    <t>All Institutions Expenses</t>
  </si>
  <si>
    <t>G112</t>
  </si>
  <si>
    <t>Food and housing (on-campus):</t>
  </si>
  <si>
    <t>G113</t>
  </si>
  <si>
    <t>Housing Only (on-campus):</t>
  </si>
  <si>
    <t>G114</t>
  </si>
  <si>
    <t>Food Only (on-campus meal plan):</t>
  </si>
  <si>
    <t>G115</t>
  </si>
  <si>
    <t>G116</t>
  </si>
  <si>
    <t>G117</t>
  </si>
  <si>
    <t>G118</t>
  </si>
  <si>
    <t>G119</t>
  </si>
  <si>
    <t>Comprehensive tuition and food and housing fee (if your college cannot provide separate tuition and food and housing fees):</t>
  </si>
  <si>
    <t>Comprehensive Expenses</t>
  </si>
  <si>
    <t>G120</t>
  </si>
  <si>
    <t>Other:</t>
  </si>
  <si>
    <t>G201</t>
  </si>
  <si>
    <t>Minimum</t>
  </si>
  <si>
    <t>Credits per Term</t>
  </si>
  <si>
    <t>G202</t>
  </si>
  <si>
    <t>Maximum</t>
  </si>
  <si>
    <t>G301</t>
  </si>
  <si>
    <t>Do tuition and fees vary by year of study (e.g., sophomore, junior, senior)?</t>
  </si>
  <si>
    <t>Tuition Policies</t>
  </si>
  <si>
    <t>G401</t>
  </si>
  <si>
    <t xml:space="preserve">Do tuition and fees vary by undergraduate instructional program?   </t>
  </si>
  <si>
    <t>G402</t>
  </si>
  <si>
    <t>If yes, what percentage of full-time undergraduates pay more than the tuition and fees reported in G1?</t>
  </si>
  <si>
    <t>G501</t>
  </si>
  <si>
    <t>Books and supplies:</t>
  </si>
  <si>
    <t>Estimated Expenses</t>
  </si>
  <si>
    <t>Residents</t>
  </si>
  <si>
    <t>G502</t>
  </si>
  <si>
    <t>Transportation:</t>
  </si>
  <si>
    <t>G503</t>
  </si>
  <si>
    <t>Other expenses:</t>
  </si>
  <si>
    <t>G504</t>
  </si>
  <si>
    <t>Commuters (living at home)</t>
  </si>
  <si>
    <t>G505</t>
  </si>
  <si>
    <t>Food only:</t>
  </si>
  <si>
    <t>G506</t>
  </si>
  <si>
    <t>Transportation</t>
  </si>
  <si>
    <t>G507</t>
  </si>
  <si>
    <t>G508</t>
  </si>
  <si>
    <t>Commuters (not living at home)</t>
  </si>
  <si>
    <t>G509</t>
  </si>
  <si>
    <t>Housing only:</t>
  </si>
  <si>
    <t>G510</t>
  </si>
  <si>
    <t>G511</t>
  </si>
  <si>
    <t>Food and housing total*</t>
  </si>
  <si>
    <t>G512</t>
  </si>
  <si>
    <t>G513</t>
  </si>
  <si>
    <t>G601</t>
  </si>
  <si>
    <t>PRIVATE INSTITUTIONS:</t>
  </si>
  <si>
    <t>Per-Credit-Hour Charges</t>
  </si>
  <si>
    <t>G602</t>
  </si>
  <si>
    <t>PUBLIC INSTITUTIONS:</t>
  </si>
  <si>
    <t>G603</t>
  </si>
  <si>
    <t>In-district:</t>
  </si>
  <si>
    <t>G604</t>
  </si>
  <si>
    <t>In-state (out-of-district):</t>
  </si>
  <si>
    <t>G605</t>
  </si>
  <si>
    <t>Out-of-state:</t>
  </si>
  <si>
    <t>G606</t>
  </si>
  <si>
    <t>NONRESIDENTS:</t>
  </si>
  <si>
    <t>H101</t>
  </si>
  <si>
    <t>2024-2025</t>
  </si>
  <si>
    <t>Financial Aid</t>
  </si>
  <si>
    <t>Reporting Year</t>
  </si>
  <si>
    <t>H102</t>
  </si>
  <si>
    <r>
      <t xml:space="preserve">2023-2024 </t>
    </r>
    <r>
      <rPr>
        <b/>
        <sz val="11"/>
        <color theme="1"/>
        <rFont val="Aptos Narrow"/>
        <family val="2"/>
        <scheme val="minor"/>
      </rPr>
      <t>Final</t>
    </r>
  </si>
  <si>
    <t>H103</t>
  </si>
  <si>
    <t>Federal methodology (FM)</t>
  </si>
  <si>
    <t>Methodology</t>
  </si>
  <si>
    <t>H104</t>
  </si>
  <si>
    <t>Institutional methodology (IM)</t>
  </si>
  <si>
    <t>H105</t>
  </si>
  <si>
    <t>Both FM and IM</t>
  </si>
  <si>
    <t>Scholarships/Grants</t>
  </si>
  <si>
    <t>H106</t>
  </si>
  <si>
    <t>Federal</t>
  </si>
  <si>
    <t>Need-based Aid Awarded</t>
  </si>
  <si>
    <t>H107</t>
  </si>
  <si>
    <r>
      <rPr>
        <b/>
        <sz val="11"/>
        <color theme="1"/>
        <rFont val="Aptos Narrow"/>
        <family val="2"/>
        <scheme val="minor"/>
      </rPr>
      <t>State</t>
    </r>
    <r>
      <rPr>
        <sz val="11"/>
        <color theme="1"/>
        <rFont val="Aptos Narrow"/>
        <family val="2"/>
        <scheme val="minor"/>
      </rPr>
      <t xml:space="preserve"> all states, not only the state in which your institution is located</t>
    </r>
  </si>
  <si>
    <t>H108</t>
  </si>
  <si>
    <r>
      <rPr>
        <b/>
        <sz val="11"/>
        <color theme="1"/>
        <rFont val="Aptos Narrow"/>
        <family val="2"/>
        <scheme val="minor"/>
      </rPr>
      <t>Institutional:</t>
    </r>
    <r>
      <rPr>
        <sz val="11"/>
        <color theme="1"/>
        <rFont val="Aptos Narrow"/>
        <family val="2"/>
        <scheme val="minor"/>
      </rPr>
      <t xml:space="preserve"> Endowed scholarships, annual gifts and tuition funded grants, awarded by the college, excluding athletic aid and tuition waivers (which are reported below).</t>
    </r>
  </si>
  <si>
    <t>H109</t>
  </si>
  <si>
    <r>
      <rPr>
        <b/>
        <sz val="11"/>
        <color theme="1"/>
        <rFont val="Aptos Narrow"/>
        <family val="2"/>
        <scheme val="minor"/>
      </rPr>
      <t>Scholarships/grants</t>
    </r>
    <r>
      <rPr>
        <sz val="11"/>
        <color theme="1"/>
        <rFont val="Aptos Narrow"/>
        <family val="2"/>
        <scheme val="minor"/>
      </rPr>
      <t xml:space="preserve"> from external sources (e.g. Kiwanis, National Merit) not awarded by the college</t>
    </r>
  </si>
  <si>
    <t>H110</t>
  </si>
  <si>
    <t>Total Scholarships/Grants</t>
  </si>
  <si>
    <t>Self-Help</t>
  </si>
  <si>
    <t>H111</t>
  </si>
  <si>
    <t>Student loans from all sources (excluding parent loans)</t>
  </si>
  <si>
    <t>H112</t>
  </si>
  <si>
    <t>Federal Work-Study</t>
  </si>
  <si>
    <t>H113</t>
  </si>
  <si>
    <t>State and other (e.g., institutional) work-study/employment (Note: Excludes Federal Work-Study captured above.)</t>
  </si>
  <si>
    <t>H114</t>
  </si>
  <si>
    <t>Total Self-Help</t>
  </si>
  <si>
    <t>H115</t>
  </si>
  <si>
    <t>Parent Loans</t>
  </si>
  <si>
    <t>H116</t>
  </si>
  <si>
    <r>
      <rPr>
        <b/>
        <sz val="11"/>
        <color theme="1"/>
        <rFont val="Aptos Narrow"/>
        <family val="2"/>
        <scheme val="minor"/>
      </rPr>
      <t>Tuition Waivers</t>
    </r>
    <r>
      <rPr>
        <sz val="11"/>
        <color theme="1"/>
        <rFont val="Aptos Narrow"/>
        <family val="2"/>
        <scheme val="minor"/>
      </rPr>
      <t xml:space="preserve">
Note: Reporting is optional. Report tuition waivers in this row if you choose to report them. Do not report tuition waivers elsewhere.</t>
    </r>
  </si>
  <si>
    <t>H117</t>
  </si>
  <si>
    <t>Athletic Awards</t>
  </si>
  <si>
    <t>H118</t>
  </si>
  <si>
    <t>Non-need-based Aid Awarded</t>
  </si>
  <si>
    <t>H119</t>
  </si>
  <si>
    <t>H120</t>
  </si>
  <si>
    <t>H121</t>
  </si>
  <si>
    <t>H122</t>
  </si>
  <si>
    <t>H123</t>
  </si>
  <si>
    <t>H124</t>
  </si>
  <si>
    <t>H125</t>
  </si>
  <si>
    <t>H126</t>
  </si>
  <si>
    <t>H127</t>
  </si>
  <si>
    <t>H128</t>
  </si>
  <si>
    <t>H201</t>
  </si>
  <si>
    <r>
      <rPr>
        <b/>
        <sz val="11"/>
        <color theme="1"/>
        <rFont val="Aptos Narrow"/>
        <family val="2"/>
        <scheme val="minor"/>
      </rPr>
      <t xml:space="preserve">A. </t>
    </r>
    <r>
      <rPr>
        <sz val="11"/>
        <color theme="1"/>
        <rFont val="Aptos Narrow"/>
        <family val="2"/>
        <scheme val="minor"/>
      </rPr>
      <t>Number of degree-seeking undergraduate students (CDS Item B1 if reporting on Fall 2024 cohort)</t>
    </r>
  </si>
  <si>
    <t>Students Awarded Aid</t>
  </si>
  <si>
    <t>H202</t>
  </si>
  <si>
    <r>
      <rPr>
        <b/>
        <sz val="11"/>
        <color theme="1"/>
        <rFont val="Aptos Narrow"/>
        <family val="2"/>
        <scheme val="minor"/>
      </rPr>
      <t>B.</t>
    </r>
    <r>
      <rPr>
        <sz val="11"/>
        <color theme="1"/>
        <rFont val="Aptos Narrow"/>
        <family val="2"/>
        <scheme val="minor"/>
      </rPr>
      <t xml:space="preserve"> Number of students in line a who applied for need-based financial aid</t>
    </r>
  </si>
  <si>
    <t>H203</t>
  </si>
  <si>
    <r>
      <rPr>
        <b/>
        <sz val="11"/>
        <color theme="1"/>
        <rFont val="Aptos Narrow"/>
        <family val="2"/>
        <scheme val="minor"/>
      </rPr>
      <t>C.</t>
    </r>
    <r>
      <rPr>
        <sz val="11"/>
        <color theme="1"/>
        <rFont val="Aptos Narrow"/>
        <family val="2"/>
        <scheme val="minor"/>
      </rPr>
      <t xml:space="preserve"> Number of students in line b who were determined to have financial need</t>
    </r>
  </si>
  <si>
    <t>H204</t>
  </si>
  <si>
    <r>
      <rPr>
        <b/>
        <sz val="11"/>
        <color theme="1"/>
        <rFont val="Aptos Narrow"/>
        <family val="2"/>
        <scheme val="minor"/>
      </rPr>
      <t>D.</t>
    </r>
    <r>
      <rPr>
        <sz val="11"/>
        <color theme="1"/>
        <rFont val="Aptos Narrow"/>
        <family val="2"/>
        <scheme val="minor"/>
      </rPr>
      <t xml:space="preserve"> Number of students in line c who were awarded any financial aid</t>
    </r>
  </si>
  <si>
    <t>H205</t>
  </si>
  <si>
    <r>
      <rPr>
        <b/>
        <sz val="11"/>
        <color theme="1"/>
        <rFont val="Aptos Narrow"/>
        <family val="2"/>
        <scheme val="minor"/>
      </rPr>
      <t>E.</t>
    </r>
    <r>
      <rPr>
        <sz val="11"/>
        <color theme="1"/>
        <rFont val="Aptos Narrow"/>
        <family val="2"/>
        <scheme val="minor"/>
      </rPr>
      <t xml:space="preserve"> Number of students in line d who were awarded any need-based scholarship or grant aid</t>
    </r>
  </si>
  <si>
    <t>H206</t>
  </si>
  <si>
    <r>
      <rPr>
        <b/>
        <sz val="11"/>
        <color theme="1"/>
        <rFont val="Aptos Narrow"/>
        <family val="2"/>
        <scheme val="minor"/>
      </rPr>
      <t>F.</t>
    </r>
    <r>
      <rPr>
        <sz val="11"/>
        <color theme="1"/>
        <rFont val="Aptos Narrow"/>
        <family val="2"/>
        <scheme val="minor"/>
      </rPr>
      <t xml:space="preserve"> Number of students in line d who were awarded any need-based self-help aid</t>
    </r>
  </si>
  <si>
    <t>H207</t>
  </si>
  <si>
    <r>
      <rPr>
        <b/>
        <sz val="11"/>
        <color theme="1"/>
        <rFont val="Aptos Narrow"/>
        <family val="2"/>
        <scheme val="minor"/>
      </rPr>
      <t>G.</t>
    </r>
    <r>
      <rPr>
        <sz val="11"/>
        <color theme="1"/>
        <rFont val="Aptos Narrow"/>
        <family val="2"/>
        <scheme val="minor"/>
      </rPr>
      <t xml:space="preserve"> Number of students in line d who were awarded any non-need-based scholarship or grant aid</t>
    </r>
  </si>
  <si>
    <t>H208</t>
  </si>
  <si>
    <t>H. Number of students in line d whose need was fully met (exclude PLUS loans, unsubsidized loans, and private alternative loans)</t>
  </si>
  <si>
    <t>H209</t>
  </si>
  <si>
    <r>
      <rPr>
        <b/>
        <sz val="11"/>
        <color theme="1"/>
        <rFont val="Aptos Narrow"/>
        <family val="2"/>
        <scheme val="minor"/>
      </rPr>
      <t xml:space="preserve">I. </t>
    </r>
    <r>
      <rPr>
        <sz val="11"/>
        <color theme="1"/>
        <rFont val="Aptos Narrow"/>
        <family val="2"/>
        <scheme val="minor"/>
      </rPr>
      <t>On average, the percentage of need that was met of students who were awarded any need-based aid. Exclude any aid that was awarded in excess of need as well as any resources that were awarded to replace EFC (PLUS loans, unsubsidized loans, and private alternative loans)</t>
    </r>
  </si>
  <si>
    <t>H210</t>
  </si>
  <si>
    <r>
      <rPr>
        <b/>
        <sz val="11"/>
        <color theme="1"/>
        <rFont val="Aptos Narrow"/>
        <family val="2"/>
        <scheme val="minor"/>
      </rPr>
      <t xml:space="preserve">J. </t>
    </r>
    <r>
      <rPr>
        <sz val="11"/>
        <color theme="1"/>
        <rFont val="Aptos Narrow"/>
        <family val="2"/>
        <scheme val="minor"/>
      </rPr>
      <t>The average financial aid package of those in line d. Exclude any resources that were awarded to replace EFC (PLUS loans, unsubsidized loans, and private alternative loans)</t>
    </r>
  </si>
  <si>
    <t>H211</t>
  </si>
  <si>
    <r>
      <rPr>
        <b/>
        <sz val="11"/>
        <color theme="1"/>
        <rFont val="Aptos Narrow"/>
        <family val="2"/>
        <scheme val="minor"/>
      </rPr>
      <t>K.</t>
    </r>
    <r>
      <rPr>
        <sz val="11"/>
        <color theme="1"/>
        <rFont val="Aptos Narrow"/>
        <family val="2"/>
        <scheme val="minor"/>
      </rPr>
      <t xml:space="preserve"> Average need-based scholarship and grant award of those in line e</t>
    </r>
  </si>
  <si>
    <t>H212</t>
  </si>
  <si>
    <r>
      <rPr>
        <b/>
        <sz val="11"/>
        <color theme="1"/>
        <rFont val="Aptos Narrow"/>
        <family val="2"/>
        <scheme val="minor"/>
      </rPr>
      <t>L.</t>
    </r>
    <r>
      <rPr>
        <sz val="11"/>
        <color theme="1"/>
        <rFont val="Aptos Narrow"/>
        <family val="2"/>
        <scheme val="minor"/>
      </rPr>
      <t xml:space="preserve"> Average need-based self-help award (excluding PLUS loans, unsubsidized loans, and private alternative loans) of those in line f</t>
    </r>
  </si>
  <si>
    <t>H213</t>
  </si>
  <si>
    <r>
      <rPr>
        <b/>
        <sz val="11"/>
        <color theme="1"/>
        <rFont val="Aptos Narrow"/>
        <family val="2"/>
        <scheme val="minor"/>
      </rPr>
      <t>M.</t>
    </r>
    <r>
      <rPr>
        <sz val="11"/>
        <color theme="1"/>
        <rFont val="Aptos Narrow"/>
        <family val="2"/>
        <scheme val="minor"/>
      </rPr>
      <t xml:space="preserve"> Average need-based loan (excluding PLUS loans, unsubsidized loans, and private alternative loans) of those in line f who were awarded a need-based loan</t>
    </r>
  </si>
  <si>
    <t>H214</t>
  </si>
  <si>
    <t>H215</t>
  </si>
  <si>
    <t>H216</t>
  </si>
  <si>
    <t>H217</t>
  </si>
  <si>
    <t>H218</t>
  </si>
  <si>
    <t>H219</t>
  </si>
  <si>
    <t>H220</t>
  </si>
  <si>
    <t>H221</t>
  </si>
  <si>
    <t>H222</t>
  </si>
  <si>
    <t>H223</t>
  </si>
  <si>
    <t>H224</t>
  </si>
  <si>
    <t>H225</t>
  </si>
  <si>
    <t>H226</t>
  </si>
  <si>
    <t>H227</t>
  </si>
  <si>
    <t>H228</t>
  </si>
  <si>
    <t>H229</t>
  </si>
  <si>
    <t>H230</t>
  </si>
  <si>
    <t>H231</t>
  </si>
  <si>
    <t>H232</t>
  </si>
  <si>
    <t>H233</t>
  </si>
  <si>
    <t>H234</t>
  </si>
  <si>
    <t>H235</t>
  </si>
  <si>
    <t>H236</t>
  </si>
  <si>
    <t>H237</t>
  </si>
  <si>
    <t>H238</t>
  </si>
  <si>
    <t>H239</t>
  </si>
  <si>
    <t>H2A01</t>
  </si>
  <si>
    <r>
      <rPr>
        <b/>
        <sz val="11"/>
        <color theme="1"/>
        <rFont val="Aptos Narrow"/>
        <family val="2"/>
        <scheme val="minor"/>
      </rPr>
      <t>N.</t>
    </r>
    <r>
      <rPr>
        <sz val="11"/>
        <color theme="1"/>
        <rFont val="Aptos Narrow"/>
        <family val="2"/>
        <scheme val="minor"/>
      </rPr>
      <t xml:space="preserve"> Number of students in line a who had no financial need and who were awarded institutional non-need-based scholarship or grant aid (exclude those who were awarded athletic awards and tuition benefits)</t>
    </r>
  </si>
  <si>
    <t>Students Awarded Non-need-based Aid</t>
  </si>
  <si>
    <t>H2A02</t>
  </si>
  <si>
    <r>
      <rPr>
        <b/>
        <sz val="11"/>
        <color theme="1"/>
        <rFont val="Aptos Narrow"/>
        <family val="2"/>
        <scheme val="minor"/>
      </rPr>
      <t>O.</t>
    </r>
    <r>
      <rPr>
        <sz val="11"/>
        <color theme="1"/>
        <rFont val="Aptos Narrow"/>
        <family val="2"/>
        <scheme val="minor"/>
      </rPr>
      <t xml:space="preserve"> Average dollar amount of institutional non-need-based scholarship and grant aid awarded to students in line n</t>
    </r>
  </si>
  <si>
    <t>H2A03</t>
  </si>
  <si>
    <r>
      <rPr>
        <b/>
        <sz val="11"/>
        <color theme="1"/>
        <rFont val="Aptos Narrow"/>
        <family val="2"/>
        <scheme val="minor"/>
      </rPr>
      <t>P.</t>
    </r>
    <r>
      <rPr>
        <sz val="11"/>
        <color theme="1"/>
        <rFont val="Aptos Narrow"/>
        <family val="2"/>
        <scheme val="minor"/>
      </rPr>
      <t xml:space="preserve"> Number of students in line a who were awarded an institutional non-need-based athletic scholarship or grant</t>
    </r>
  </si>
  <si>
    <t>H2A04</t>
  </si>
  <si>
    <r>
      <rPr>
        <b/>
        <sz val="11"/>
        <color theme="1"/>
        <rFont val="Aptos Narrow"/>
        <family val="2"/>
        <scheme val="minor"/>
      </rPr>
      <t>Q.</t>
    </r>
    <r>
      <rPr>
        <sz val="11"/>
        <color theme="1"/>
        <rFont val="Aptos Narrow"/>
        <family val="2"/>
        <scheme val="minor"/>
      </rPr>
      <t xml:space="preserve"> Average dollar amount of institutional non-need-based athletic scholarships and grants awarded to students in line p</t>
    </r>
  </si>
  <si>
    <t>H2A05</t>
  </si>
  <si>
    <t>H2A06</t>
  </si>
  <si>
    <t>H2A07</t>
  </si>
  <si>
    <t>H2A08</t>
  </si>
  <si>
    <t>H2A09</t>
  </si>
  <si>
    <t>H2A10</t>
  </si>
  <si>
    <t>H2A11</t>
  </si>
  <si>
    <t>H2A12</t>
  </si>
  <si>
    <t>H401</t>
  </si>
  <si>
    <t>Provide the number of students in the 2024 undergraduate class who started at your institution as first-time students and received a bachelor's degree between July 1, 2023 and June 30, 2024. Exclude students who transferred into your institution.</t>
  </si>
  <si>
    <t>Graduating Cohort</t>
  </si>
  <si>
    <t>H501</t>
  </si>
  <si>
    <r>
      <rPr>
        <b/>
        <sz val="11"/>
        <color theme="1"/>
        <rFont val="Aptos Narrow"/>
        <family val="2"/>
        <scheme val="minor"/>
      </rPr>
      <t xml:space="preserve">A. </t>
    </r>
    <r>
      <rPr>
        <sz val="11"/>
        <color theme="1"/>
        <rFont val="Aptos Narrow"/>
        <family val="2"/>
        <scheme val="minor"/>
      </rPr>
      <t>Any loan program: Federal Perkins, Federal Stafford Subsidized and Unsubsidized, institutional, state, private loans that your institution is aware of, etc. Include both Federal Direct Student Loans and Federal Family Education Loans.</t>
    </r>
  </si>
  <si>
    <t>Source Type Loan</t>
  </si>
  <si>
    <t>Number in Class</t>
  </si>
  <si>
    <t>H502</t>
  </si>
  <si>
    <r>
      <rPr>
        <b/>
        <sz val="11"/>
        <color theme="1"/>
        <rFont val="Aptos Narrow"/>
        <family val="2"/>
        <scheme val="minor"/>
      </rPr>
      <t>B.</t>
    </r>
    <r>
      <rPr>
        <sz val="11"/>
        <color theme="1"/>
        <rFont val="Aptos Narrow"/>
        <family val="2"/>
        <scheme val="minor"/>
      </rPr>
      <t xml:space="preserve"> Federal loan programs: Federal Perkins, Federal Stafford Subsidized and Unsubsidized. Include both Federal Direct Student Loans and Federal Family Education Loans.</t>
    </r>
  </si>
  <si>
    <t>H503</t>
  </si>
  <si>
    <r>
      <rPr>
        <b/>
        <sz val="11"/>
        <color theme="1"/>
        <rFont val="Aptos Narrow"/>
        <family val="2"/>
        <scheme val="minor"/>
      </rPr>
      <t>C.</t>
    </r>
    <r>
      <rPr>
        <sz val="11"/>
        <color theme="1"/>
        <rFont val="Aptos Narrow"/>
        <family val="2"/>
        <scheme val="minor"/>
      </rPr>
      <t xml:space="preserve"> Institutional loan programs.</t>
    </r>
  </si>
  <si>
    <t>H504</t>
  </si>
  <si>
    <r>
      <rPr>
        <b/>
        <sz val="11"/>
        <color theme="1"/>
        <rFont val="Aptos Narrow"/>
        <family val="2"/>
        <scheme val="minor"/>
      </rPr>
      <t>D.</t>
    </r>
    <r>
      <rPr>
        <sz val="11"/>
        <color theme="1"/>
        <rFont val="Aptos Narrow"/>
        <family val="2"/>
        <scheme val="minor"/>
      </rPr>
      <t xml:space="preserve"> State loan programs.</t>
    </r>
  </si>
  <si>
    <t>H505</t>
  </si>
  <si>
    <r>
      <rPr>
        <b/>
        <sz val="11"/>
        <color theme="1"/>
        <rFont val="Aptos Narrow"/>
        <family val="2"/>
        <scheme val="minor"/>
      </rPr>
      <t xml:space="preserve">E. </t>
    </r>
    <r>
      <rPr>
        <sz val="11"/>
        <color theme="1"/>
        <rFont val="Aptos Narrow"/>
        <family val="2"/>
        <scheme val="minor"/>
      </rPr>
      <t>Private student loans made by a bank or lender.</t>
    </r>
  </si>
  <si>
    <t>H506</t>
  </si>
  <si>
    <t>Percent of Class</t>
  </si>
  <si>
    <t>H507</t>
  </si>
  <si>
    <t>H508</t>
  </si>
  <si>
    <t>H509</t>
  </si>
  <si>
    <t>H510</t>
  </si>
  <si>
    <t>H511</t>
  </si>
  <si>
    <t>Average per Borrower</t>
  </si>
  <si>
    <t>H512</t>
  </si>
  <si>
    <t>H513</t>
  </si>
  <si>
    <t>H514</t>
  </si>
  <si>
    <t>H515</t>
  </si>
  <si>
    <t>H601</t>
  </si>
  <si>
    <t>Institutional need-based scholarship or grant aid is available</t>
  </si>
  <si>
    <t>Aid to Nonresidents</t>
  </si>
  <si>
    <t>Aid Policy</t>
  </si>
  <si>
    <t>H602</t>
  </si>
  <si>
    <t>Institutional non-need-based scholarship or grant aid is available</t>
  </si>
  <si>
    <t>H603</t>
  </si>
  <si>
    <t>Institutional scholarship or grant aid is not available</t>
  </si>
  <si>
    <t>H604</t>
  </si>
  <si>
    <t>If institutional financial aid is available for undergraduate degree-seeking nonresidents, provide the number of undergraduate degree-seeking nonresidents who were awarded need-based or non-need-based aid:</t>
  </si>
  <si>
    <t>Awardees</t>
  </si>
  <si>
    <t>H605</t>
  </si>
  <si>
    <t>Average dollar amount of institutional financial aid awarded to undergraduate degree-seeking nonresidents:</t>
  </si>
  <si>
    <t>Average Award</t>
  </si>
  <si>
    <t>H606</t>
  </si>
  <si>
    <t>Total dollar amount of institutional financial aid awarded to undergraduate degree-seeking nonresidents:</t>
  </si>
  <si>
    <t>Total Amount</t>
  </si>
  <si>
    <t>H7101</t>
  </si>
  <si>
    <t>Institution’s own financial aid form</t>
  </si>
  <si>
    <t>Financial Aid Forms</t>
  </si>
  <si>
    <t>Applicants</t>
  </si>
  <si>
    <t>H7102</t>
  </si>
  <si>
    <t>CSS/Financial Aid PROFILE</t>
  </si>
  <si>
    <t>H7103</t>
  </si>
  <si>
    <t>H801</t>
  </si>
  <si>
    <t>FAFSA</t>
  </si>
  <si>
    <t>H802</t>
  </si>
  <si>
    <t>Institution's own financial aid form</t>
  </si>
  <si>
    <t>H803</t>
  </si>
  <si>
    <t>CSS PROFILE</t>
  </si>
  <si>
    <t>X (beginning Fall 2025)</t>
  </si>
  <si>
    <t>H804</t>
  </si>
  <si>
    <t>State aid form</t>
  </si>
  <si>
    <t>H805</t>
  </si>
  <si>
    <t>Noncustodial PROFILE</t>
  </si>
  <si>
    <t>H806</t>
  </si>
  <si>
    <t>Business/Farm Supplement</t>
  </si>
  <si>
    <t>H807</t>
  </si>
  <si>
    <t>H901</t>
  </si>
  <si>
    <t>Priority date for filing required financial aid forms:</t>
  </si>
  <si>
    <t>Financial Aid Deadlines</t>
  </si>
  <si>
    <t>H902</t>
  </si>
  <si>
    <t>Deadline for filing required financial aid forms:</t>
  </si>
  <si>
    <t>H903</t>
  </si>
  <si>
    <t>No deadline for filing required forms (applications processed on a rolling basis)</t>
  </si>
  <si>
    <t>H1001</t>
  </si>
  <si>
    <t xml:space="preserve">a) Students notified on or about (date): </t>
  </si>
  <si>
    <t>Financial Aid Notification</t>
  </si>
  <si>
    <t>H1002</t>
  </si>
  <si>
    <t>b) Students notified on a rolling basis:</t>
  </si>
  <si>
    <t>H1003</t>
  </si>
  <si>
    <t>If yes, starting date:</t>
  </si>
  <si>
    <t>H1101</t>
  </si>
  <si>
    <t xml:space="preserve">Students must reply by (date): </t>
  </si>
  <si>
    <t>Financial Aid Reply</t>
  </si>
  <si>
    <t>H1102</t>
  </si>
  <si>
    <t>or within____weeks of notification.</t>
  </si>
  <si>
    <t>H1201</t>
  </si>
  <si>
    <t>Federal Direct Subsidized Stafford Loans</t>
  </si>
  <si>
    <t>Aid Available</t>
  </si>
  <si>
    <t>Loans</t>
  </si>
  <si>
    <t>H1202</t>
  </si>
  <si>
    <t>Federal Direct Unsubsidized Stafford Loans</t>
  </si>
  <si>
    <t>H1203</t>
  </si>
  <si>
    <t>Federal Direct PLUS Loans</t>
  </si>
  <si>
    <t>H1204</t>
  </si>
  <si>
    <t>Federal Nursing Loans</t>
  </si>
  <si>
    <t>H1205</t>
  </si>
  <si>
    <t>State Loans</t>
  </si>
  <si>
    <t>H1206</t>
  </si>
  <si>
    <t>College/university loans from institutional funds</t>
  </si>
  <si>
    <t>H1207</t>
  </si>
  <si>
    <t>H1301</t>
  </si>
  <si>
    <t>Federal Pell Grants</t>
  </si>
  <si>
    <t>Need Based Schl Grt</t>
  </si>
  <si>
    <t>H1302</t>
  </si>
  <si>
    <t>Federal SEOG</t>
  </si>
  <si>
    <t>H1303</t>
  </si>
  <si>
    <t>State scholarships/grants</t>
  </si>
  <si>
    <t>H1304</t>
  </si>
  <si>
    <t>Private scholarships</t>
  </si>
  <si>
    <t>H1305</t>
  </si>
  <si>
    <t>College/university scholarship or grant aid from institutional funds</t>
  </si>
  <si>
    <t>H1306</t>
  </si>
  <si>
    <t>United Negro College Fund</t>
  </si>
  <si>
    <t>H1307</t>
  </si>
  <si>
    <t>Federal Nursing Scholarship</t>
  </si>
  <si>
    <t>H1308</t>
  </si>
  <si>
    <t>H1401</t>
  </si>
  <si>
    <t>Academics</t>
  </si>
  <si>
    <t>Institutional Aid</t>
  </si>
  <si>
    <t>Non-Need Based Criteria</t>
  </si>
  <si>
    <t>H1402</t>
  </si>
  <si>
    <t>Alumni affiliation</t>
  </si>
  <si>
    <t>H1403</t>
  </si>
  <si>
    <t>Art</t>
  </si>
  <si>
    <t>H1404</t>
  </si>
  <si>
    <t>Athletics</t>
  </si>
  <si>
    <t>H1405</t>
  </si>
  <si>
    <t>Job skills</t>
  </si>
  <si>
    <t>H1406</t>
  </si>
  <si>
    <t>H1407</t>
  </si>
  <si>
    <t>Leadership</t>
  </si>
  <si>
    <t>H1408</t>
  </si>
  <si>
    <t>Music/drama</t>
  </si>
  <si>
    <t>H1409</t>
  </si>
  <si>
    <t>Religious affiliation</t>
  </si>
  <si>
    <t>H1410</t>
  </si>
  <si>
    <t>State/district residency</t>
  </si>
  <si>
    <t>H1411</t>
  </si>
  <si>
    <t>Need Based Criteria</t>
  </si>
  <si>
    <t>H1412</t>
  </si>
  <si>
    <t>H1413</t>
  </si>
  <si>
    <t>H1414</t>
  </si>
  <si>
    <t>H1415</t>
  </si>
  <si>
    <t>H1416</t>
  </si>
  <si>
    <t>H1417</t>
  </si>
  <si>
    <t>H1418</t>
  </si>
  <si>
    <t>H1419</t>
  </si>
  <si>
    <t>H1501</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</si>
  <si>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t>
  </si>
  <si>
    <t>I101</t>
  </si>
  <si>
    <t>A. Total number of instructional faculty</t>
  </si>
  <si>
    <t>Instructional Faculty</t>
  </si>
  <si>
    <t>I102</t>
  </si>
  <si>
    <t>B. Total number who are members of minority groups</t>
  </si>
  <si>
    <t>I103</t>
  </si>
  <si>
    <t>C. Total number who are women</t>
  </si>
  <si>
    <t>I104</t>
  </si>
  <si>
    <t>D. Total number who are men</t>
  </si>
  <si>
    <t>I105</t>
  </si>
  <si>
    <t>E. Total number who are nonresidents (international)</t>
  </si>
  <si>
    <t>I106</t>
  </si>
  <si>
    <t>F. Total number with doctorate, or other terminal degree</t>
  </si>
  <si>
    <t>I107</t>
  </si>
  <si>
    <t>G. Total number whose highest degree is a master’s but not a terminal master’s</t>
  </si>
  <si>
    <t>I108</t>
  </si>
  <si>
    <t>H. Total number whose highest degree is a bachelor’s</t>
  </si>
  <si>
    <t>I109</t>
  </si>
  <si>
    <t>I. Total number whose highest degree is unknown or other (Note: Items f, g, h, and i must sum up to item a.)</t>
  </si>
  <si>
    <t>I110</t>
  </si>
  <si>
    <t>J. Total number in stand-alone graduate/professional programs in which faculty teach virtually only graduate-level students</t>
  </si>
  <si>
    <t>I111</t>
  </si>
  <si>
    <t>Part-Time</t>
  </si>
  <si>
    <t>I112</t>
  </si>
  <si>
    <t>I113</t>
  </si>
  <si>
    <t>I114</t>
  </si>
  <si>
    <t>I115</t>
  </si>
  <si>
    <t>I116</t>
  </si>
  <si>
    <t>I117</t>
  </si>
  <si>
    <t>I118</t>
  </si>
  <si>
    <t>I119</t>
  </si>
  <si>
    <t>I120</t>
  </si>
  <si>
    <t>I121</t>
  </si>
  <si>
    <t>I122</t>
  </si>
  <si>
    <t>I123</t>
  </si>
  <si>
    <t>I124</t>
  </si>
  <si>
    <t>I125</t>
  </si>
  <si>
    <t>I126</t>
  </si>
  <si>
    <t>I127</t>
  </si>
  <si>
    <t>I128</t>
  </si>
  <si>
    <t>I129</t>
  </si>
  <si>
    <t>I130</t>
  </si>
  <si>
    <t>I301</t>
  </si>
  <si>
    <t>2-9</t>
  </si>
  <si>
    <t>Undergraduate Class Size</t>
  </si>
  <si>
    <t>Class Sections</t>
  </si>
  <si>
    <t>I302</t>
  </si>
  <si>
    <t>10-19</t>
  </si>
  <si>
    <t>I303</t>
  </si>
  <si>
    <t>20-29</t>
  </si>
  <si>
    <t>I304</t>
  </si>
  <si>
    <t>30-39</t>
  </si>
  <si>
    <t>I305</t>
  </si>
  <si>
    <t>40-49</t>
  </si>
  <si>
    <t>I306</t>
  </si>
  <si>
    <t>50-99</t>
  </si>
  <si>
    <t>I307</t>
  </si>
  <si>
    <t>100+</t>
  </si>
  <si>
    <t>I308</t>
  </si>
  <si>
    <t>I309</t>
  </si>
  <si>
    <t>Class Sub-Sections</t>
  </si>
  <si>
    <t>I310</t>
  </si>
  <si>
    <t>I311</t>
  </si>
  <si>
    <t>I312</t>
  </si>
  <si>
    <t>I313</t>
  </si>
  <si>
    <t>I314</t>
  </si>
  <si>
    <t>I315</t>
  </si>
  <si>
    <t>I316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</si>
</sst>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
    <numFmt numFmtId="165" formatCode="&quot;$&quot;#,##0;[Red]&quot;$&quot;#,##0"/>
    <numFmt numFmtId="166" formatCode="_(&quot;$&quot;\ \ \ #,##0_);_(&quot;$&quot;* \(#,##0\);_(&quot;$&quot;* &quot;-&quot;??_);_(@_)"/>
  </numFmts>
  <fonts count="13" x14ac:knownFonts="1">
    <font>
      <sz val="11"/>
      <color theme="1"/>
      <name val="Aptos Narrow"/>
      <family val="2"/>
      <scheme val="minor"/>
    </font>
    <font>
      <sz val="8"/>
      <name val="Aptos Narrow"/>
      <family val="2"/>
      <scheme val="minor"/>
    </font>
    <font>
      <b/>
      <sz val="11"/>
      <color theme="1"/>
      <name val="Aptos Narrow"/>
      <family val="2"/>
      <scheme val="minor"/>
    </font>
    <font>
      <sz val="10"/>
      <color rgb="FF000000"/>
      <name val="Aptos Narrow"/>
      <family val="2"/>
      <scheme val="minor"/>
    </font>
    <font>
      <sz val="10"/>
      <color rgb="FF000000"/>
      <name val="Aptos Narrow"/>
      <family val="2"/>
      <scheme val="minor"/>
    </font>
    <font>
      <sz val="11"/>
      <color theme="1"/>
      <name val="Aptos Narrow"/>
      <family val="2"/>
      <scheme val="minor"/>
    </font>
    <font>
      <u/>
      <sz val="11"/>
      <color theme="10"/>
      <name val="Aptos Narrow"/>
      <family val="2"/>
      <scheme val="minor"/>
    </font>
    <font>
      <sz val="11"/>
      <color rgb="FFFF0000"/>
      <name val="Aptos Narrow"/>
      <family val="2"/>
      <scheme val="minor"/>
    </font>
    <font>
      <b/>
      <sz val="11"/>
      <color rgb="FF000000"/>
      <name val="Aptos Narrow"/>
      <family val="2"/>
      <scheme val="minor"/>
    </font>
    <font>
      <sz val="10"/>
      <color theme="1"/>
      <name val="Arial"/>
      <family val="2"/>
    </font>
    <font>
      <sz val="11"/>
      <name val="Aptos Narrow"/>
      <family val="2"/>
      <scheme val="minor"/>
    </font>
    <font>
      <sz val="9"/>
      <color indexed="81"/>
      <name val="Tahoma"/>
      <charset val="1"/>
    </font>
    <font>
      <sz val="11"/>
      <color rgb="FF000000"/>
      <name val="Aptos Narrow"/>
      <family val="2"/>
      <scheme val="minor"/>
    </font>
  </fonts>
  <fills count="2">
    <fill>
      <patternFill patternType="none"/>
    </fill>
    <fill>
      <patternFill patternType="gray125"/>
    </fill>
  </fills>
  <borders count="1">
    <border>
      <left/>
      <right/>
      <top/>
      <bottom/>
      <diagonal/>
    </border>
  </borders>
  <cellStyleXfs count="6">
    <xf numFmtId="0" fontId="0" fillId="0" borderId="0"/>
    <xf numFmtId="0" fontId="3" fillId="0" borderId="0"/>
    <xf numFmtId="0" fontId="4" fillId="0" borderId="0"/>
    <xf numFmtId="9" fontId="5" fillId="0" borderId="0" applyFont="0" applyFill="0" applyBorder="0" applyAlignment="0" applyProtection="0"/>
    <xf numFmtId="0" fontId="6" fillId="0" borderId="0" applyNumberFormat="0" applyFill="0" applyBorder="0" applyAlignment="0" applyProtection="0"/>
    <xf numFmtId="44" fontId="5" fillId="0" borderId="0" applyFont="0" applyFill="0" applyBorder="0" applyAlignment="0" applyProtection="0"/>
  </cellStyleXfs>
  <cellXfs count="41">
    <xf numFmtId="0" fontId="0" fillId="0" borderId="0" xfId="0"/>
    <xf numFmtId="0" fontId="0" fillId="0" borderId="0" xfId="0" applyAlignment="1">
      <alignment wrapText="1"/>
    </xf>
    <xf numFmtId="0" fontId="0" fillId="0" borderId="0" xfId="0" applyAlignment="1">
      <alignment horizontal="center"/>
    </xf>
    <xf numFmtId="0" fontId="0" fillId="0" borderId="0" xfId="0" applyAlignment="1">
      <alignment horizontal="right" wrapText="1"/>
    </xf>
    <xf numFmtId="0" fontId="2" fillId="0" borderId="0" xfId="0" applyFont="1" applyAlignment="1">
      <alignment wrapText="1"/>
    </xf>
    <xf numFmtId="9" fontId="0" fillId="0" borderId="0" xfId="3" applyFont="1"/>
    <xf numFmtId="0" fontId="0" fillId="0" borderId="0" xfId="1" applyFont="1" applyAlignment="1">
      <alignment horizontal="left" vertical="top"/>
    </xf>
    <xf numFmtId="0" fontId="0" fillId="0" borderId="0" xfId="1" applyFont="1" applyAlignment="1">
      <alignment horizontal="left" vertical="center" wrapText="1"/>
    </xf>
    <xf numFmtId="0" fontId="0" fillId="0" borderId="0" xfId="0" applyAlignment="1">
      <alignment horizontal="left" wrapText="1"/>
    </xf>
    <xf numFmtId="0" fontId="6" fillId="0" borderId="0" xfId="4"/>
    <xf numFmtId="1" fontId="0" fillId="0" borderId="0" xfId="0" applyNumberFormat="1"/>
    <xf numFmtId="164" fontId="0" fillId="0" borderId="0" xfId="3" applyNumberFormat="1" applyFont="1"/>
    <xf numFmtId="164" fontId="0" fillId="0" borderId="0" xfId="0" applyNumberFormat="1" applyAlignment="1">
      <alignment wrapText="1"/>
    </xf>
    <xf numFmtId="3" fontId="0" fillId="0" borderId="0" xfId="0" applyNumberFormat="1"/>
    <xf numFmtId="0" fontId="8" fillId="0" borderId="0" xfId="0" applyFont="1"/>
    <xf numFmtId="0" fontId="0" fillId="0" borderId="0" xfId="0" applyAlignment="1">
      <alignment horizontal="right"/>
    </xf>
    <xf numFmtId="14" fontId="0" fillId="0" borderId="0" xfId="0" applyNumberFormat="1"/>
    <xf numFmtId="10" fontId="9" fillId="0" borderId="0" xfId="0" applyNumberFormat="1" applyFont="1" applyAlignment="1">
      <alignment horizontal="center" vertical="center"/>
    </xf>
    <xf numFmtId="9" fontId="9" fillId="0" borderId="0" xfId="0" applyNumberFormat="1" applyFont="1" applyAlignment="1">
      <alignment horizontal="center" vertical="center"/>
    </xf>
    <xf numFmtId="2" fontId="9" fillId="0" borderId="0" xfId="0" applyNumberFormat="1" applyFont="1" applyAlignment="1">
      <alignment horizontal="center" vertical="center"/>
    </xf>
    <xf numFmtId="165" fontId="9" fillId="0" borderId="0" xfId="0" applyNumberFormat="1" applyFont="1"/>
    <xf numFmtId="16" fontId="0" fillId="0" borderId="0" xfId="0" applyNumberFormat="1"/>
    <xf numFmtId="16" fontId="0" fillId="0" borderId="0" xfId="0" applyNumberFormat="1" applyAlignment="1">
      <alignment horizontal="right"/>
    </xf>
    <xf numFmtId="0" fontId="10" fillId="0" borderId="0" xfId="0" applyFont="1"/>
    <xf numFmtId="0" fontId="7" fillId="0" borderId="0" xfId="0" applyFont="1"/>
    <xf numFmtId="2" fontId="0" fillId="0" borderId="0" xfId="0" applyNumberFormat="1" applyAlignment="1">
      <alignment wrapText="1"/>
    </xf>
    <xf numFmtId="0" fontId="0" fillId="0" borderId="0" xfId="0" applyFill="1" applyAlignment="1">
      <alignment wrapText="1"/>
    </xf>
    <xf numFmtId="0" fontId="9" fillId="0" borderId="0" xfId="1" applyFont="1" applyAlignment="1">
      <alignment horizontal="left" vertical="top"/>
    </xf>
    <xf numFmtId="0" fontId="9" fillId="0" borderId="0" xfId="1" applyFont="1" applyAlignment="1">
      <alignment horizontal="left" vertical="center" wrapText="1"/>
    </xf>
    <xf numFmtId="165" fontId="2" fillId="0" borderId="0" xfId="0" applyNumberFormat="1" applyFont="1"/>
    <xf numFmtId="44" fontId="0" fillId="0" borderId="0" xfId="5" applyFont="1" applyBorder="1"/>
    <xf numFmtId="165" fontId="9" fillId="0" borderId="0" xfId="0" applyNumberFormat="1" applyFont="1" applyAlignment="1">
      <alignment horizontal="right"/>
    </xf>
    <xf numFmtId="164" fontId="0" fillId="0" borderId="0" xfId="3" applyNumberFormat="1" applyFont="1" applyFill="1"/>
    <xf numFmtId="166" fontId="0" fillId="0" borderId="0" xfId="0" applyNumberFormat="1" applyAlignment="1">
      <alignment horizontal="center" vertical="center"/>
    </xf>
    <xf numFmtId="9" fontId="0" fillId="0" borderId="0" xfId="3" applyFont="1" applyFill="1"/>
    <xf numFmtId="0" fontId="0" fillId="0" borderId="0" xfId="0" applyAlignment="1">
      <alignment horizontal="left" vertical="top"/>
    </xf>
    <xf numFmtId="0" fontId="12" fillId="0" borderId="0" xfId="0" applyFont="1" applyAlignment="1">
      <alignment horizontal="left"/>
    </xf>
    <xf numFmtId="0" fontId="0" fillId="0" borderId="0" xfId="0" applyAlignment="1">
      <alignment horizontal="left"/>
    </xf>
    <xf numFmtId="0" fontId="12" fillId="0" borderId="0" xfId="0" applyFont="1" applyAlignment="1">
      <alignment horizontal="right"/>
    </xf>
    <xf numFmtId="0" fontId="12" fillId="0" borderId="0" xfId="0" applyFont="1" applyAlignment="1">
      <alignment wrapText="1"/>
    </xf>
    <xf numFmtId="0" fontId="0" fillId="0" borderId="0" xfId="0" quotePrefix="1" applyAlignment="1">
      <alignment wrapText="1"/>
    </xf>
  </cellXfs>
  <cellStyles count="6">
    <cellStyle name="Currency" xfId="5" builtinId="4"/>
    <cellStyle name="Hyperlink" xfId="4" builtinId="8"/>
    <cellStyle name="Normal" xfId="0" builtinId="0"/>
    <cellStyle name="Normal 2" xfId="2" xr:uid="{D2E80ACE-E300-47FE-9C0A-354A80972B7D}"/>
    <cellStyle name="Normal 3" xfId="1" xr:uid="{AD8447FC-75AA-4FFE-9759-88235CBC981F}"/>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571500</xdr:colOff>
      <xdr:row>2</xdr:row>
      <xdr:rowOff>177800</xdr:rowOff>
    </xdr:to>
    <xdr:sp macro="" textlink="">
      <xdr:nvSpPr>
        <xdr:cNvPr id="3" name="TextBox 2">
          <a:extLst>
            <a:ext uri="{FF2B5EF4-FFF2-40B4-BE49-F238E27FC236}">
              <a16:creationId xmlns:a16="http://schemas.microsoft.com/office/drawing/2014/main" id="{9F499921-18CF-44C6-A6C5-76EFCB5A5A6D}"/>
            </a:ext>
          </a:extLst>
        </xdr:cNvPr>
        <xdr:cNvSpPr txBox="1"/>
      </xdr:nvSpPr>
      <xdr:spPr>
        <a:xfrm>
          <a:off x="609600" y="184150"/>
          <a:ext cx="11537950" cy="361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A. GENERAL INFORMATION</a:t>
          </a:r>
        </a:p>
      </xdr:txBody>
    </xdr:sp>
    <xdr:clientData/>
  </xdr:twoCellAnchor>
  <xdr:twoCellAnchor>
    <xdr:from>
      <xdr:col>1</xdr:col>
      <xdr:colOff>0</xdr:colOff>
      <xdr:row>4</xdr:row>
      <xdr:rowOff>6350</xdr:rowOff>
    </xdr:from>
    <xdr:to>
      <xdr:col>2</xdr:col>
      <xdr:colOff>0</xdr:colOff>
      <xdr:row>4</xdr:row>
      <xdr:rowOff>215900</xdr:rowOff>
    </xdr:to>
    <xdr:sp macro="" textlink="">
      <xdr:nvSpPr>
        <xdr:cNvPr id="4" name="TextBox 3">
          <a:extLst>
            <a:ext uri="{FF2B5EF4-FFF2-40B4-BE49-F238E27FC236}">
              <a16:creationId xmlns:a16="http://schemas.microsoft.com/office/drawing/2014/main" id="{48399C76-8702-43D7-A491-5505141251B1}"/>
            </a:ext>
          </a:extLst>
        </xdr:cNvPr>
        <xdr:cNvSpPr txBox="1"/>
      </xdr:nvSpPr>
      <xdr:spPr>
        <a:xfrm>
          <a:off x="660400" y="717550"/>
          <a:ext cx="36893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Respondent Information (Not for Publication)</a:t>
          </a:r>
        </a:p>
      </xdr:txBody>
    </xdr:sp>
    <xdr:clientData/>
  </xdr:twoCellAnchor>
  <xdr:twoCellAnchor>
    <xdr:from>
      <xdr:col>1</xdr:col>
      <xdr:colOff>0</xdr:colOff>
      <xdr:row>22</xdr:row>
      <xdr:rowOff>0</xdr:rowOff>
    </xdr:from>
    <xdr:to>
      <xdr:col>2</xdr:col>
      <xdr:colOff>25400</xdr:colOff>
      <xdr:row>23</xdr:row>
      <xdr:rowOff>6350</xdr:rowOff>
    </xdr:to>
    <xdr:sp macro="" textlink="">
      <xdr:nvSpPr>
        <xdr:cNvPr id="9" name="TextBox 8">
          <a:extLst>
            <a:ext uri="{FF2B5EF4-FFF2-40B4-BE49-F238E27FC236}">
              <a16:creationId xmlns:a16="http://schemas.microsoft.com/office/drawing/2014/main" id="{F5B65771-71CB-4130-9546-E6AB86E96E42}"/>
            </a:ext>
          </a:extLst>
        </xdr:cNvPr>
        <xdr:cNvSpPr txBox="1"/>
      </xdr:nvSpPr>
      <xdr:spPr>
        <a:xfrm>
          <a:off x="609600" y="515620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Address Information</a:t>
          </a:r>
        </a:p>
      </xdr:txBody>
    </xdr:sp>
    <xdr:clientData/>
  </xdr:twoCellAnchor>
  <xdr:twoCellAnchor>
    <xdr:from>
      <xdr:col>2</xdr:col>
      <xdr:colOff>0</xdr:colOff>
      <xdr:row>37</xdr:row>
      <xdr:rowOff>0</xdr:rowOff>
    </xdr:from>
    <xdr:to>
      <xdr:col>3</xdr:col>
      <xdr:colOff>0</xdr:colOff>
      <xdr:row>38</xdr:row>
      <xdr:rowOff>6350</xdr:rowOff>
    </xdr:to>
    <xdr:sp macro="" textlink="">
      <xdr:nvSpPr>
        <xdr:cNvPr id="12" name="TextBox 11">
          <a:extLst>
            <a:ext uri="{FF2B5EF4-FFF2-40B4-BE49-F238E27FC236}">
              <a16:creationId xmlns:a16="http://schemas.microsoft.com/office/drawing/2014/main" id="{6BE7ABCB-0B79-4F3C-A927-14EB30935976}"/>
            </a:ext>
          </a:extLst>
        </xdr:cNvPr>
        <xdr:cNvSpPr txBox="1"/>
      </xdr:nvSpPr>
      <xdr:spPr>
        <a:xfrm>
          <a:off x="3994150" y="96266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1</xdr:col>
      <xdr:colOff>0</xdr:colOff>
      <xdr:row>41</xdr:row>
      <xdr:rowOff>0</xdr:rowOff>
    </xdr:from>
    <xdr:to>
      <xdr:col>2</xdr:col>
      <xdr:colOff>25400</xdr:colOff>
      <xdr:row>42</xdr:row>
      <xdr:rowOff>6350</xdr:rowOff>
    </xdr:to>
    <xdr:sp macro="" textlink="">
      <xdr:nvSpPr>
        <xdr:cNvPr id="13" name="TextBox 12">
          <a:extLst>
            <a:ext uri="{FF2B5EF4-FFF2-40B4-BE49-F238E27FC236}">
              <a16:creationId xmlns:a16="http://schemas.microsoft.com/office/drawing/2014/main" id="{F9278175-FA0B-4BB0-927F-0482AF1058EC}"/>
            </a:ext>
          </a:extLst>
        </xdr:cNvPr>
        <xdr:cNvSpPr txBox="1"/>
      </xdr:nvSpPr>
      <xdr:spPr>
        <a:xfrm>
          <a:off x="609600" y="902335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Source of institutional control </a:t>
          </a:r>
          <a:r>
            <a:rPr lang="en-US" sz="1100" b="0"/>
            <a:t>(Check only one)</a:t>
          </a:r>
          <a:r>
            <a:rPr lang="en-US" sz="1100" b="1"/>
            <a:t>:</a:t>
          </a:r>
          <a:endParaRPr lang="en-US" sz="1100" b="0"/>
        </a:p>
      </xdr:txBody>
    </xdr:sp>
    <xdr:clientData/>
  </xdr:twoCellAnchor>
  <xdr:twoCellAnchor>
    <xdr:from>
      <xdr:col>1</xdr:col>
      <xdr:colOff>0</xdr:colOff>
      <xdr:row>46</xdr:row>
      <xdr:rowOff>0</xdr:rowOff>
    </xdr:from>
    <xdr:to>
      <xdr:col>2</xdr:col>
      <xdr:colOff>25400</xdr:colOff>
      <xdr:row>47</xdr:row>
      <xdr:rowOff>6350</xdr:rowOff>
    </xdr:to>
    <xdr:sp macro="" textlink="">
      <xdr:nvSpPr>
        <xdr:cNvPr id="15" name="TextBox 14">
          <a:extLst>
            <a:ext uri="{FF2B5EF4-FFF2-40B4-BE49-F238E27FC236}">
              <a16:creationId xmlns:a16="http://schemas.microsoft.com/office/drawing/2014/main" id="{E3D2CFD9-024D-4DCC-9B69-3CA2F9D09EC4}"/>
            </a:ext>
          </a:extLst>
        </xdr:cNvPr>
        <xdr:cNvSpPr txBox="1"/>
      </xdr:nvSpPr>
      <xdr:spPr>
        <a:xfrm>
          <a:off x="609600" y="902335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Classify your undergraduate institution:</a:t>
          </a:r>
          <a:endParaRPr lang="en-US">
            <a:effectLst/>
          </a:endParaRPr>
        </a:p>
      </xdr:txBody>
    </xdr:sp>
    <xdr:clientData/>
  </xdr:twoCellAnchor>
  <xdr:twoCellAnchor>
    <xdr:from>
      <xdr:col>1</xdr:col>
      <xdr:colOff>0</xdr:colOff>
      <xdr:row>51</xdr:row>
      <xdr:rowOff>0</xdr:rowOff>
    </xdr:from>
    <xdr:to>
      <xdr:col>2</xdr:col>
      <xdr:colOff>25400</xdr:colOff>
      <xdr:row>52</xdr:row>
      <xdr:rowOff>6350</xdr:rowOff>
    </xdr:to>
    <xdr:sp macro="" textlink="">
      <xdr:nvSpPr>
        <xdr:cNvPr id="17" name="TextBox 16">
          <a:extLst>
            <a:ext uri="{FF2B5EF4-FFF2-40B4-BE49-F238E27FC236}">
              <a16:creationId xmlns:a16="http://schemas.microsoft.com/office/drawing/2014/main" id="{42A274FF-586F-44B1-8A19-3A705BDC4188}"/>
            </a:ext>
          </a:extLst>
        </xdr:cNvPr>
        <xdr:cNvSpPr txBox="1"/>
      </xdr:nvSpPr>
      <xdr:spPr>
        <a:xfrm>
          <a:off x="609600" y="994410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Academic year calendar:</a:t>
          </a:r>
        </a:p>
      </xdr:txBody>
    </xdr:sp>
    <xdr:clientData/>
  </xdr:twoCellAnchor>
  <xdr:twoCellAnchor>
    <xdr:from>
      <xdr:col>1</xdr:col>
      <xdr:colOff>0</xdr:colOff>
      <xdr:row>61</xdr:row>
      <xdr:rowOff>0</xdr:rowOff>
    </xdr:from>
    <xdr:to>
      <xdr:col>2</xdr:col>
      <xdr:colOff>25400</xdr:colOff>
      <xdr:row>62</xdr:row>
      <xdr:rowOff>6350</xdr:rowOff>
    </xdr:to>
    <xdr:sp macro="" textlink="">
      <xdr:nvSpPr>
        <xdr:cNvPr id="20" name="TextBox 19">
          <a:extLst>
            <a:ext uri="{FF2B5EF4-FFF2-40B4-BE49-F238E27FC236}">
              <a16:creationId xmlns:a16="http://schemas.microsoft.com/office/drawing/2014/main" id="{759E2D1F-E814-4240-AE37-1A45AA92EF7F}"/>
            </a:ext>
          </a:extLst>
        </xdr:cNvPr>
        <xdr:cNvSpPr txBox="1"/>
      </xdr:nvSpPr>
      <xdr:spPr>
        <a:xfrm>
          <a:off x="609600" y="1086485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Degrees offered by your institution:</a:t>
          </a:r>
        </a:p>
      </xdr:txBody>
    </xdr:sp>
    <xdr:clientData/>
  </xdr:twoCellAnchor>
  <xdr:twoCellAnchor>
    <xdr:from>
      <xdr:col>1</xdr:col>
      <xdr:colOff>0</xdr:colOff>
      <xdr:row>75</xdr:row>
      <xdr:rowOff>0</xdr:rowOff>
    </xdr:from>
    <xdr:to>
      <xdr:col>2</xdr:col>
      <xdr:colOff>25400</xdr:colOff>
      <xdr:row>76</xdr:row>
      <xdr:rowOff>6350</xdr:rowOff>
    </xdr:to>
    <xdr:sp macro="" textlink="">
      <xdr:nvSpPr>
        <xdr:cNvPr id="22" name="TextBox 21">
          <a:extLst>
            <a:ext uri="{FF2B5EF4-FFF2-40B4-BE49-F238E27FC236}">
              <a16:creationId xmlns:a16="http://schemas.microsoft.com/office/drawing/2014/main" id="{9643B664-57A9-4272-B3B2-9F2A4A279E39}"/>
            </a:ext>
          </a:extLst>
        </xdr:cNvPr>
        <xdr:cNvSpPr txBox="1"/>
      </xdr:nvSpPr>
      <xdr:spPr>
        <a:xfrm>
          <a:off x="609600" y="1270635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Diversity, Equity, and Inclusion</a:t>
          </a:r>
        </a:p>
      </xdr:txBody>
    </xdr:sp>
    <xdr:clientData/>
  </xdr:twoCellAnchor>
  <xdr:twoCellAnchor>
    <xdr:from>
      <xdr:col>2</xdr:col>
      <xdr:colOff>0</xdr:colOff>
      <xdr:row>18</xdr:row>
      <xdr:rowOff>0</xdr:rowOff>
    </xdr:from>
    <xdr:to>
      <xdr:col>3</xdr:col>
      <xdr:colOff>0</xdr:colOff>
      <xdr:row>18</xdr:row>
      <xdr:rowOff>222250</xdr:rowOff>
    </xdr:to>
    <xdr:sp macro="" textlink="">
      <xdr:nvSpPr>
        <xdr:cNvPr id="40" name="TextBox 39">
          <a:extLst>
            <a:ext uri="{FF2B5EF4-FFF2-40B4-BE49-F238E27FC236}">
              <a16:creationId xmlns:a16="http://schemas.microsoft.com/office/drawing/2014/main" id="{090A81D3-EC74-4AD6-B071-DFA3E01BD902}"/>
            </a:ext>
          </a:extLst>
        </xdr:cNvPr>
        <xdr:cNvSpPr txBox="1"/>
      </xdr:nvSpPr>
      <xdr:spPr>
        <a:xfrm>
          <a:off x="3994150" y="4171950"/>
          <a:ext cx="270510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r>
            <a:rPr lang="en-US" sz="1100" b="1" baseline="0"/>
            <a:t> Text</a:t>
          </a:r>
          <a:endParaRPr lang="en-US" sz="1100" b="1"/>
        </a:p>
        <a:p>
          <a:pPr algn="l"/>
          <a:endParaRPr lang="en-US" sz="1100" b="1"/>
        </a:p>
      </xdr:txBody>
    </xdr:sp>
    <xdr:clientData/>
  </xdr:twoCellAnchor>
  <xdr:twoCellAnchor>
    <xdr:from>
      <xdr:col>0</xdr:col>
      <xdr:colOff>0</xdr:colOff>
      <xdr:row>4</xdr:row>
      <xdr:rowOff>12700</xdr:rowOff>
    </xdr:from>
    <xdr:to>
      <xdr:col>0</xdr:col>
      <xdr:colOff>647700</xdr:colOff>
      <xdr:row>4</xdr:row>
      <xdr:rowOff>215900</xdr:rowOff>
    </xdr:to>
    <xdr:sp macro="" textlink="">
      <xdr:nvSpPr>
        <xdr:cNvPr id="71" name="TextBox 70">
          <a:extLst>
            <a:ext uri="{FF2B5EF4-FFF2-40B4-BE49-F238E27FC236}">
              <a16:creationId xmlns:a16="http://schemas.microsoft.com/office/drawing/2014/main" id="{76E0AF01-7E1C-4588-9892-A4A99062AC52}"/>
            </a:ext>
          </a:extLst>
        </xdr:cNvPr>
        <xdr:cNvSpPr txBox="1"/>
      </xdr:nvSpPr>
      <xdr:spPr>
        <a:xfrm>
          <a:off x="0" y="723900"/>
          <a:ext cx="6477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A0</a:t>
          </a:r>
        </a:p>
      </xdr:txBody>
    </xdr:sp>
    <xdr:clientData/>
  </xdr:twoCellAnchor>
  <xdr:twoCellAnchor>
    <xdr:from>
      <xdr:col>0</xdr:col>
      <xdr:colOff>0</xdr:colOff>
      <xdr:row>22</xdr:row>
      <xdr:rowOff>0</xdr:rowOff>
    </xdr:from>
    <xdr:to>
      <xdr:col>1</xdr:col>
      <xdr:colOff>25400</xdr:colOff>
      <xdr:row>23</xdr:row>
      <xdr:rowOff>0</xdr:rowOff>
    </xdr:to>
    <xdr:sp macro="" textlink="">
      <xdr:nvSpPr>
        <xdr:cNvPr id="72" name="TextBox 71">
          <a:extLst>
            <a:ext uri="{FF2B5EF4-FFF2-40B4-BE49-F238E27FC236}">
              <a16:creationId xmlns:a16="http://schemas.microsoft.com/office/drawing/2014/main" id="{E969007B-3932-4463-AACE-BE5622B6968D}"/>
            </a:ext>
          </a:extLst>
        </xdr:cNvPr>
        <xdr:cNvSpPr txBox="1"/>
      </xdr:nvSpPr>
      <xdr:spPr>
        <a:xfrm>
          <a:off x="0" y="5943600"/>
          <a:ext cx="6858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A1</a:t>
          </a:r>
        </a:p>
      </xdr:txBody>
    </xdr:sp>
    <xdr:clientData/>
  </xdr:twoCellAnchor>
  <xdr:twoCellAnchor>
    <xdr:from>
      <xdr:col>0</xdr:col>
      <xdr:colOff>0</xdr:colOff>
      <xdr:row>40</xdr:row>
      <xdr:rowOff>171450</xdr:rowOff>
    </xdr:from>
    <xdr:to>
      <xdr:col>1</xdr:col>
      <xdr:colOff>6350</xdr:colOff>
      <xdr:row>42</xdr:row>
      <xdr:rowOff>0</xdr:rowOff>
    </xdr:to>
    <xdr:sp macro="" textlink="">
      <xdr:nvSpPr>
        <xdr:cNvPr id="73" name="TextBox 72">
          <a:extLst>
            <a:ext uri="{FF2B5EF4-FFF2-40B4-BE49-F238E27FC236}">
              <a16:creationId xmlns:a16="http://schemas.microsoft.com/office/drawing/2014/main" id="{2876B700-43B1-4568-8150-966F5AF58ADC}"/>
            </a:ext>
          </a:extLst>
        </xdr:cNvPr>
        <xdr:cNvSpPr txBox="1"/>
      </xdr:nvSpPr>
      <xdr:spPr>
        <a:xfrm>
          <a:off x="0" y="10433050"/>
          <a:ext cx="66675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A2</a:t>
          </a:r>
        </a:p>
      </xdr:txBody>
    </xdr:sp>
    <xdr:clientData/>
  </xdr:twoCellAnchor>
  <xdr:twoCellAnchor>
    <xdr:from>
      <xdr:col>0</xdr:col>
      <xdr:colOff>0</xdr:colOff>
      <xdr:row>46</xdr:row>
      <xdr:rowOff>12700</xdr:rowOff>
    </xdr:from>
    <xdr:to>
      <xdr:col>1</xdr:col>
      <xdr:colOff>69850</xdr:colOff>
      <xdr:row>47</xdr:row>
      <xdr:rowOff>0</xdr:rowOff>
    </xdr:to>
    <xdr:sp macro="" textlink="">
      <xdr:nvSpPr>
        <xdr:cNvPr id="74" name="TextBox 73">
          <a:extLst>
            <a:ext uri="{FF2B5EF4-FFF2-40B4-BE49-F238E27FC236}">
              <a16:creationId xmlns:a16="http://schemas.microsoft.com/office/drawing/2014/main" id="{CC7D7678-AB1F-433D-80BD-831FF3FA6C5C}"/>
            </a:ext>
          </a:extLst>
        </xdr:cNvPr>
        <xdr:cNvSpPr txBox="1"/>
      </xdr:nvSpPr>
      <xdr:spPr>
        <a:xfrm>
          <a:off x="0" y="11544300"/>
          <a:ext cx="7302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A3</a:t>
          </a:r>
        </a:p>
      </xdr:txBody>
    </xdr:sp>
    <xdr:clientData/>
  </xdr:twoCellAnchor>
  <xdr:twoCellAnchor>
    <xdr:from>
      <xdr:col>0</xdr:col>
      <xdr:colOff>0</xdr:colOff>
      <xdr:row>51</xdr:row>
      <xdr:rowOff>19050</xdr:rowOff>
    </xdr:from>
    <xdr:to>
      <xdr:col>1</xdr:col>
      <xdr:colOff>19050</xdr:colOff>
      <xdr:row>52</xdr:row>
      <xdr:rowOff>0</xdr:rowOff>
    </xdr:to>
    <xdr:sp macro="" textlink="">
      <xdr:nvSpPr>
        <xdr:cNvPr id="75" name="TextBox 74">
          <a:extLst>
            <a:ext uri="{FF2B5EF4-FFF2-40B4-BE49-F238E27FC236}">
              <a16:creationId xmlns:a16="http://schemas.microsoft.com/office/drawing/2014/main" id="{7892E39E-0AE2-4927-9500-1E0204C15B72}"/>
            </a:ext>
          </a:extLst>
        </xdr:cNvPr>
        <xdr:cNvSpPr txBox="1"/>
      </xdr:nvSpPr>
      <xdr:spPr>
        <a:xfrm>
          <a:off x="0" y="12642850"/>
          <a:ext cx="6794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A4</a:t>
          </a:r>
        </a:p>
      </xdr:txBody>
    </xdr:sp>
    <xdr:clientData/>
  </xdr:twoCellAnchor>
  <xdr:twoCellAnchor>
    <xdr:from>
      <xdr:col>0</xdr:col>
      <xdr:colOff>0</xdr:colOff>
      <xdr:row>61</xdr:row>
      <xdr:rowOff>0</xdr:rowOff>
    </xdr:from>
    <xdr:to>
      <xdr:col>1</xdr:col>
      <xdr:colOff>38100</xdr:colOff>
      <xdr:row>62</xdr:row>
      <xdr:rowOff>6350</xdr:rowOff>
    </xdr:to>
    <xdr:sp macro="" textlink="">
      <xdr:nvSpPr>
        <xdr:cNvPr id="76" name="TextBox 75">
          <a:extLst>
            <a:ext uri="{FF2B5EF4-FFF2-40B4-BE49-F238E27FC236}">
              <a16:creationId xmlns:a16="http://schemas.microsoft.com/office/drawing/2014/main" id="{2DF6B573-9D72-42BA-9F95-7FE46A56AAB2}"/>
            </a:ext>
          </a:extLst>
        </xdr:cNvPr>
        <xdr:cNvSpPr txBox="1"/>
      </xdr:nvSpPr>
      <xdr:spPr>
        <a:xfrm>
          <a:off x="0" y="14808200"/>
          <a:ext cx="6985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A5</a:t>
          </a:r>
        </a:p>
      </xdr:txBody>
    </xdr:sp>
    <xdr:clientData/>
  </xdr:twoCellAnchor>
  <xdr:twoCellAnchor>
    <xdr:from>
      <xdr:col>0</xdr:col>
      <xdr:colOff>0</xdr:colOff>
      <xdr:row>75</xdr:row>
      <xdr:rowOff>0</xdr:rowOff>
    </xdr:from>
    <xdr:to>
      <xdr:col>1</xdr:col>
      <xdr:colOff>25400</xdr:colOff>
      <xdr:row>76</xdr:row>
      <xdr:rowOff>0</xdr:rowOff>
    </xdr:to>
    <xdr:sp macro="" textlink="">
      <xdr:nvSpPr>
        <xdr:cNvPr id="77" name="TextBox 76">
          <a:extLst>
            <a:ext uri="{FF2B5EF4-FFF2-40B4-BE49-F238E27FC236}">
              <a16:creationId xmlns:a16="http://schemas.microsoft.com/office/drawing/2014/main" id="{07D004BA-4AF9-42F7-8627-49F79B7C93C0}"/>
            </a:ext>
          </a:extLst>
        </xdr:cNvPr>
        <xdr:cNvSpPr txBox="1"/>
      </xdr:nvSpPr>
      <xdr:spPr>
        <a:xfrm>
          <a:off x="0" y="17957800"/>
          <a:ext cx="6858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A6</a:t>
          </a:r>
        </a:p>
      </xdr:txBody>
    </xdr:sp>
    <xdr:clientData/>
  </xdr:twoCellAnchor>
  <xdr:twoCellAnchor>
    <xdr:from>
      <xdr:col>2</xdr:col>
      <xdr:colOff>0</xdr:colOff>
      <xdr:row>14</xdr:row>
      <xdr:rowOff>0</xdr:rowOff>
    </xdr:from>
    <xdr:to>
      <xdr:col>3</xdr:col>
      <xdr:colOff>0</xdr:colOff>
      <xdr:row>14</xdr:row>
      <xdr:rowOff>222250</xdr:rowOff>
    </xdr:to>
    <xdr:sp macro="" textlink="">
      <xdr:nvSpPr>
        <xdr:cNvPr id="56" name="TextBox 55">
          <a:extLst>
            <a:ext uri="{FF2B5EF4-FFF2-40B4-BE49-F238E27FC236}">
              <a16:creationId xmlns:a16="http://schemas.microsoft.com/office/drawing/2014/main" id="{8CBD8EFB-5064-43C0-9D59-B02DEED511AA}"/>
            </a:ext>
          </a:extLst>
        </xdr:cNvPr>
        <xdr:cNvSpPr txBox="1"/>
      </xdr:nvSpPr>
      <xdr:spPr>
        <a:xfrm>
          <a:off x="3994150" y="2978150"/>
          <a:ext cx="270510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r>
            <a:rPr lang="en-US" sz="1100" b="1" baseline="0"/>
            <a:t> '</a:t>
          </a:r>
          <a:r>
            <a:rPr lang="en-US" sz="1100" b="1"/>
            <a:t>Y' or 'N'</a:t>
          </a:r>
        </a:p>
        <a:p>
          <a:pPr algn="l"/>
          <a:endParaRPr lang="en-US" sz="1100" b="1"/>
        </a:p>
        <a:p>
          <a:pPr algn="l"/>
          <a:endParaRPr lang="en-US" sz="1100" b="1"/>
        </a:p>
      </xdr:txBody>
    </xdr:sp>
    <xdr:clientData/>
  </xdr:twoCellAnchor>
  <xdr:twoCellAnchor>
    <xdr:from>
      <xdr:col>2</xdr:col>
      <xdr:colOff>0</xdr:colOff>
      <xdr:row>4</xdr:row>
      <xdr:rowOff>0</xdr:rowOff>
    </xdr:from>
    <xdr:to>
      <xdr:col>3</xdr:col>
      <xdr:colOff>0</xdr:colOff>
      <xdr:row>5</xdr:row>
      <xdr:rowOff>6350</xdr:rowOff>
    </xdr:to>
    <xdr:sp macro="" textlink="">
      <xdr:nvSpPr>
        <xdr:cNvPr id="57" name="TextBox 56">
          <a:extLst>
            <a:ext uri="{FF2B5EF4-FFF2-40B4-BE49-F238E27FC236}">
              <a16:creationId xmlns:a16="http://schemas.microsoft.com/office/drawing/2014/main" id="{A376F676-A8EF-480F-96A4-7F4DA8ED1DBA}"/>
            </a:ext>
          </a:extLst>
        </xdr:cNvPr>
        <xdr:cNvSpPr txBox="1"/>
      </xdr:nvSpPr>
      <xdr:spPr>
        <a:xfrm>
          <a:off x="3994150" y="7366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16</xdr:row>
      <xdr:rowOff>0</xdr:rowOff>
    </xdr:from>
    <xdr:to>
      <xdr:col>3</xdr:col>
      <xdr:colOff>0</xdr:colOff>
      <xdr:row>17</xdr:row>
      <xdr:rowOff>6350</xdr:rowOff>
    </xdr:to>
    <xdr:sp macro="" textlink="">
      <xdr:nvSpPr>
        <xdr:cNvPr id="58" name="TextBox 57">
          <a:extLst>
            <a:ext uri="{FF2B5EF4-FFF2-40B4-BE49-F238E27FC236}">
              <a16:creationId xmlns:a16="http://schemas.microsoft.com/office/drawing/2014/main" id="{692DC782-D2A4-48D2-BDF5-077921C3C868}"/>
            </a:ext>
          </a:extLst>
        </xdr:cNvPr>
        <xdr:cNvSpPr txBox="1"/>
      </xdr:nvSpPr>
      <xdr:spPr>
        <a:xfrm>
          <a:off x="3994150" y="357505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URL</a:t>
          </a:r>
        </a:p>
      </xdr:txBody>
    </xdr:sp>
    <xdr:clientData/>
  </xdr:twoCellAnchor>
  <xdr:twoCellAnchor>
    <xdr:from>
      <xdr:col>2</xdr:col>
      <xdr:colOff>0</xdr:colOff>
      <xdr:row>22</xdr:row>
      <xdr:rowOff>0</xdr:rowOff>
    </xdr:from>
    <xdr:to>
      <xdr:col>3</xdr:col>
      <xdr:colOff>0</xdr:colOff>
      <xdr:row>23</xdr:row>
      <xdr:rowOff>6350</xdr:rowOff>
    </xdr:to>
    <xdr:sp macro="" textlink="">
      <xdr:nvSpPr>
        <xdr:cNvPr id="60" name="TextBox 59">
          <a:extLst>
            <a:ext uri="{FF2B5EF4-FFF2-40B4-BE49-F238E27FC236}">
              <a16:creationId xmlns:a16="http://schemas.microsoft.com/office/drawing/2014/main" id="{A2112BC4-8700-46E2-AAC3-5FB0CB757547}"/>
            </a:ext>
          </a:extLst>
        </xdr:cNvPr>
        <xdr:cNvSpPr txBox="1"/>
      </xdr:nvSpPr>
      <xdr:spPr>
        <a:xfrm>
          <a:off x="3994150" y="60579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35</xdr:row>
      <xdr:rowOff>0</xdr:rowOff>
    </xdr:from>
    <xdr:to>
      <xdr:col>3</xdr:col>
      <xdr:colOff>0</xdr:colOff>
      <xdr:row>36</xdr:row>
      <xdr:rowOff>6350</xdr:rowOff>
    </xdr:to>
    <xdr:sp macro="" textlink="">
      <xdr:nvSpPr>
        <xdr:cNvPr id="61" name="TextBox 60">
          <a:extLst>
            <a:ext uri="{FF2B5EF4-FFF2-40B4-BE49-F238E27FC236}">
              <a16:creationId xmlns:a16="http://schemas.microsoft.com/office/drawing/2014/main" id="{D09C7377-CB4A-4D4A-B9BD-13B183B8F3AF}"/>
            </a:ext>
          </a:extLst>
        </xdr:cNvPr>
        <xdr:cNvSpPr txBox="1"/>
      </xdr:nvSpPr>
      <xdr:spPr>
        <a:xfrm>
          <a:off x="3994150" y="90297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URL</a:t>
          </a:r>
        </a:p>
      </xdr:txBody>
    </xdr:sp>
    <xdr:clientData/>
  </xdr:twoCellAnchor>
  <xdr:twoCellAnchor>
    <xdr:from>
      <xdr:col>2</xdr:col>
      <xdr:colOff>0</xdr:colOff>
      <xdr:row>41</xdr:row>
      <xdr:rowOff>0</xdr:rowOff>
    </xdr:from>
    <xdr:to>
      <xdr:col>3</xdr:col>
      <xdr:colOff>0</xdr:colOff>
      <xdr:row>42</xdr:row>
      <xdr:rowOff>6350</xdr:rowOff>
    </xdr:to>
    <xdr:sp macro="" textlink="">
      <xdr:nvSpPr>
        <xdr:cNvPr id="63" name="TextBox 62">
          <a:extLst>
            <a:ext uri="{FF2B5EF4-FFF2-40B4-BE49-F238E27FC236}">
              <a16:creationId xmlns:a16="http://schemas.microsoft.com/office/drawing/2014/main" id="{001851A0-5B63-46B8-AF10-9038FED63B36}"/>
            </a:ext>
          </a:extLst>
        </xdr:cNvPr>
        <xdr:cNvSpPr txBox="1"/>
      </xdr:nvSpPr>
      <xdr:spPr>
        <a:xfrm>
          <a:off x="3994150" y="105918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xdr:txBody>
    </xdr:sp>
    <xdr:clientData/>
  </xdr:twoCellAnchor>
  <xdr:twoCellAnchor>
    <xdr:from>
      <xdr:col>2</xdr:col>
      <xdr:colOff>0</xdr:colOff>
      <xdr:row>46</xdr:row>
      <xdr:rowOff>0</xdr:rowOff>
    </xdr:from>
    <xdr:to>
      <xdr:col>3</xdr:col>
      <xdr:colOff>0</xdr:colOff>
      <xdr:row>47</xdr:row>
      <xdr:rowOff>6350</xdr:rowOff>
    </xdr:to>
    <xdr:sp macro="" textlink="">
      <xdr:nvSpPr>
        <xdr:cNvPr id="64" name="TextBox 63">
          <a:extLst>
            <a:ext uri="{FF2B5EF4-FFF2-40B4-BE49-F238E27FC236}">
              <a16:creationId xmlns:a16="http://schemas.microsoft.com/office/drawing/2014/main" id="{E8D1EC32-F370-4086-A29A-5BF1D543DECE}"/>
            </a:ext>
          </a:extLst>
        </xdr:cNvPr>
        <xdr:cNvSpPr txBox="1"/>
      </xdr:nvSpPr>
      <xdr:spPr>
        <a:xfrm>
          <a:off x="3994150" y="1169035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xdr:txBody>
    </xdr:sp>
    <xdr:clientData/>
  </xdr:twoCellAnchor>
  <xdr:twoCellAnchor>
    <xdr:from>
      <xdr:col>2</xdr:col>
      <xdr:colOff>0</xdr:colOff>
      <xdr:row>51</xdr:row>
      <xdr:rowOff>0</xdr:rowOff>
    </xdr:from>
    <xdr:to>
      <xdr:col>3</xdr:col>
      <xdr:colOff>0</xdr:colOff>
      <xdr:row>52</xdr:row>
      <xdr:rowOff>6350</xdr:rowOff>
    </xdr:to>
    <xdr:sp macro="" textlink="">
      <xdr:nvSpPr>
        <xdr:cNvPr id="65" name="TextBox 64">
          <a:extLst>
            <a:ext uri="{FF2B5EF4-FFF2-40B4-BE49-F238E27FC236}">
              <a16:creationId xmlns:a16="http://schemas.microsoft.com/office/drawing/2014/main" id="{015D6C62-CA2E-43DD-AAD3-561E7453E555}"/>
            </a:ext>
          </a:extLst>
        </xdr:cNvPr>
        <xdr:cNvSpPr txBox="1"/>
      </xdr:nvSpPr>
      <xdr:spPr>
        <a:xfrm>
          <a:off x="3994150" y="127889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r>
            <a:rPr lang="en-US" sz="1100" b="1" baseline="0"/>
            <a:t> 'x'</a:t>
          </a:r>
          <a:endParaRPr lang="en-US" sz="1100" b="1"/>
        </a:p>
      </xdr:txBody>
    </xdr:sp>
    <xdr:clientData/>
  </xdr:twoCellAnchor>
  <xdr:twoCellAnchor>
    <xdr:from>
      <xdr:col>2</xdr:col>
      <xdr:colOff>0</xdr:colOff>
      <xdr:row>57</xdr:row>
      <xdr:rowOff>0</xdr:rowOff>
    </xdr:from>
    <xdr:to>
      <xdr:col>3</xdr:col>
      <xdr:colOff>0</xdr:colOff>
      <xdr:row>58</xdr:row>
      <xdr:rowOff>50800</xdr:rowOff>
    </xdr:to>
    <xdr:sp macro="" textlink="">
      <xdr:nvSpPr>
        <xdr:cNvPr id="66" name="TextBox 65">
          <a:extLst>
            <a:ext uri="{FF2B5EF4-FFF2-40B4-BE49-F238E27FC236}">
              <a16:creationId xmlns:a16="http://schemas.microsoft.com/office/drawing/2014/main" id="{A5267C6F-B2CF-4625-8A08-4BE833F6C111}"/>
            </a:ext>
          </a:extLst>
        </xdr:cNvPr>
        <xdr:cNvSpPr txBox="1"/>
      </xdr:nvSpPr>
      <xdr:spPr>
        <a:xfrm>
          <a:off x="3994150" y="141605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61</xdr:row>
      <xdr:rowOff>0</xdr:rowOff>
    </xdr:from>
    <xdr:to>
      <xdr:col>3</xdr:col>
      <xdr:colOff>0</xdr:colOff>
      <xdr:row>62</xdr:row>
      <xdr:rowOff>6350</xdr:rowOff>
    </xdr:to>
    <xdr:sp macro="" textlink="">
      <xdr:nvSpPr>
        <xdr:cNvPr id="67" name="TextBox 66">
          <a:extLst>
            <a:ext uri="{FF2B5EF4-FFF2-40B4-BE49-F238E27FC236}">
              <a16:creationId xmlns:a16="http://schemas.microsoft.com/office/drawing/2014/main" id="{34C48362-1D3A-4D6B-A799-02F85647693A}"/>
            </a:ext>
          </a:extLst>
        </xdr:cNvPr>
        <xdr:cNvSpPr txBox="1"/>
      </xdr:nvSpPr>
      <xdr:spPr>
        <a:xfrm>
          <a:off x="3994150" y="149860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xdr:txBody>
    </xdr:sp>
    <xdr:clientData/>
  </xdr:twoCellAnchor>
  <xdr:twoCellAnchor>
    <xdr:from>
      <xdr:col>2</xdr:col>
      <xdr:colOff>0</xdr:colOff>
      <xdr:row>75</xdr:row>
      <xdr:rowOff>0</xdr:rowOff>
    </xdr:from>
    <xdr:to>
      <xdr:col>3</xdr:col>
      <xdr:colOff>0</xdr:colOff>
      <xdr:row>76</xdr:row>
      <xdr:rowOff>6350</xdr:rowOff>
    </xdr:to>
    <xdr:sp macro="" textlink="">
      <xdr:nvSpPr>
        <xdr:cNvPr id="68" name="TextBox 67">
          <a:extLst>
            <a:ext uri="{FF2B5EF4-FFF2-40B4-BE49-F238E27FC236}">
              <a16:creationId xmlns:a16="http://schemas.microsoft.com/office/drawing/2014/main" id="{EFA392C6-9C78-40D7-B1EA-52095254446D}"/>
            </a:ext>
          </a:extLst>
        </xdr:cNvPr>
        <xdr:cNvSpPr txBox="1"/>
      </xdr:nvSpPr>
      <xdr:spPr>
        <a:xfrm>
          <a:off x="3994150" y="1814195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URL</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590550</xdr:colOff>
      <xdr:row>2</xdr:row>
      <xdr:rowOff>171450</xdr:rowOff>
    </xdr:to>
    <xdr:sp macro="" textlink="">
      <xdr:nvSpPr>
        <xdr:cNvPr id="2" name="TextBox 1">
          <a:extLst>
            <a:ext uri="{FF2B5EF4-FFF2-40B4-BE49-F238E27FC236}">
              <a16:creationId xmlns:a16="http://schemas.microsoft.com/office/drawing/2014/main" id="{DF9F3547-C16E-4B74-9F34-F030963D8D2A}"/>
            </a:ext>
          </a:extLst>
        </xdr:cNvPr>
        <xdr:cNvSpPr txBox="1"/>
      </xdr:nvSpPr>
      <xdr:spPr>
        <a:xfrm>
          <a:off x="609600" y="184150"/>
          <a:ext cx="10026650" cy="355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J. DISCIPLINARY AREAS OF</a:t>
          </a:r>
          <a:r>
            <a:rPr lang="en-US" sz="1100" b="1" baseline="0"/>
            <a:t> DEGREES CONFERRED</a:t>
          </a:r>
          <a:endParaRPr lang="en-US" sz="1100" b="1"/>
        </a:p>
      </xdr:txBody>
    </xdr:sp>
    <xdr:clientData/>
  </xdr:twoCellAnchor>
  <xdr:twoCellAnchor>
    <xdr:from>
      <xdr:col>1</xdr:col>
      <xdr:colOff>6350</xdr:colOff>
      <xdr:row>4</xdr:row>
      <xdr:rowOff>0</xdr:rowOff>
    </xdr:from>
    <xdr:to>
      <xdr:col>11</xdr:col>
      <xdr:colOff>603250</xdr:colOff>
      <xdr:row>10</xdr:row>
      <xdr:rowOff>38100</xdr:rowOff>
    </xdr:to>
    <xdr:sp macro="" textlink="">
      <xdr:nvSpPr>
        <xdr:cNvPr id="3" name="TextBox 2">
          <a:extLst>
            <a:ext uri="{FF2B5EF4-FFF2-40B4-BE49-F238E27FC236}">
              <a16:creationId xmlns:a16="http://schemas.microsoft.com/office/drawing/2014/main" id="{670066F5-427B-428B-AAAC-64F6A8B4856F}"/>
            </a:ext>
          </a:extLst>
        </xdr:cNvPr>
        <xdr:cNvSpPr txBox="1"/>
      </xdr:nvSpPr>
      <xdr:spPr>
        <a:xfrm>
          <a:off x="615950" y="736600"/>
          <a:ext cx="10033000" cy="114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Degrees conferred between July 1, 2023 and June 30, 2024</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a:t>
          </a:r>
          <a:endParaRPr lang="en-US" sz="1100" b="0"/>
        </a:p>
      </xdr:txBody>
    </xdr:sp>
    <xdr:clientData/>
  </xdr:twoCellAnchor>
  <xdr:twoCellAnchor>
    <xdr:from>
      <xdr:col>2</xdr:col>
      <xdr:colOff>0</xdr:colOff>
      <xdr:row>15</xdr:row>
      <xdr:rowOff>0</xdr:rowOff>
    </xdr:from>
    <xdr:to>
      <xdr:col>3</xdr:col>
      <xdr:colOff>19050</xdr:colOff>
      <xdr:row>16</xdr:row>
      <xdr:rowOff>12700</xdr:rowOff>
    </xdr:to>
    <xdr:sp macro="" textlink="">
      <xdr:nvSpPr>
        <xdr:cNvPr id="4" name="TextBox 3">
          <a:extLst>
            <a:ext uri="{FF2B5EF4-FFF2-40B4-BE49-F238E27FC236}">
              <a16:creationId xmlns:a16="http://schemas.microsoft.com/office/drawing/2014/main" id="{59C336E7-0B4A-4A19-A429-775852EF9419}"/>
            </a:ext>
          </a:extLst>
        </xdr:cNvPr>
        <xdr:cNvSpPr txBox="1"/>
      </xdr:nvSpPr>
      <xdr:spPr>
        <a:xfrm>
          <a:off x="3771900" y="2667000"/>
          <a:ext cx="1885950" cy="304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1</xdr:col>
      <xdr:colOff>0</xdr:colOff>
      <xdr:row>15</xdr:row>
      <xdr:rowOff>0</xdr:rowOff>
    </xdr:from>
    <xdr:to>
      <xdr:col>2</xdr:col>
      <xdr:colOff>6350</xdr:colOff>
      <xdr:row>16</xdr:row>
      <xdr:rowOff>12700</xdr:rowOff>
    </xdr:to>
    <xdr:sp macro="" textlink="">
      <xdr:nvSpPr>
        <xdr:cNvPr id="9" name="TextBox 8">
          <a:extLst>
            <a:ext uri="{FF2B5EF4-FFF2-40B4-BE49-F238E27FC236}">
              <a16:creationId xmlns:a16="http://schemas.microsoft.com/office/drawing/2014/main" id="{06CBCC7E-449B-4516-AD9C-ACF7FA987B78}"/>
            </a:ext>
          </a:extLst>
        </xdr:cNvPr>
        <xdr:cNvSpPr txBox="1"/>
      </xdr:nvSpPr>
      <xdr:spPr>
        <a:xfrm>
          <a:off x="666750" y="2667000"/>
          <a:ext cx="3111500" cy="304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Category</a:t>
          </a:r>
        </a:p>
        <a:p>
          <a:pPr algn="l"/>
          <a:endParaRPr lang="en-US" sz="1100" b="1"/>
        </a:p>
      </xdr:txBody>
    </xdr:sp>
    <xdr:clientData/>
  </xdr:twoCellAnchor>
  <xdr:twoCellAnchor>
    <xdr:from>
      <xdr:col>1</xdr:col>
      <xdr:colOff>12700</xdr:colOff>
      <xdr:row>13</xdr:row>
      <xdr:rowOff>88900</xdr:rowOff>
    </xdr:from>
    <xdr:to>
      <xdr:col>3</xdr:col>
      <xdr:colOff>12700</xdr:colOff>
      <xdr:row>15</xdr:row>
      <xdr:rowOff>12700</xdr:rowOff>
    </xdr:to>
    <xdr:sp macro="" textlink="">
      <xdr:nvSpPr>
        <xdr:cNvPr id="34" name="TextBox 33">
          <a:extLst>
            <a:ext uri="{FF2B5EF4-FFF2-40B4-BE49-F238E27FC236}">
              <a16:creationId xmlns:a16="http://schemas.microsoft.com/office/drawing/2014/main" id="{1C55E836-0E5A-483A-A6DC-3219F31E725A}"/>
            </a:ext>
          </a:extLst>
        </xdr:cNvPr>
        <xdr:cNvSpPr txBox="1"/>
      </xdr:nvSpPr>
      <xdr:spPr>
        <a:xfrm>
          <a:off x="679450" y="2400300"/>
          <a:ext cx="5302250"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Diploma/Certificates</a:t>
          </a:r>
          <a:endParaRPr lang="en-US" sz="1100" b="0"/>
        </a:p>
      </xdr:txBody>
    </xdr:sp>
    <xdr:clientData/>
  </xdr:twoCellAnchor>
  <xdr:twoCellAnchor>
    <xdr:from>
      <xdr:col>4</xdr:col>
      <xdr:colOff>425450</xdr:colOff>
      <xdr:row>14</xdr:row>
      <xdr:rowOff>19050</xdr:rowOff>
    </xdr:from>
    <xdr:to>
      <xdr:col>6</xdr:col>
      <xdr:colOff>228600</xdr:colOff>
      <xdr:row>16</xdr:row>
      <xdr:rowOff>0</xdr:rowOff>
    </xdr:to>
    <xdr:sp macro="" textlink="">
      <xdr:nvSpPr>
        <xdr:cNvPr id="35" name="TextBox 34">
          <a:extLst>
            <a:ext uri="{FF2B5EF4-FFF2-40B4-BE49-F238E27FC236}">
              <a16:creationId xmlns:a16="http://schemas.microsoft.com/office/drawing/2014/main" id="{0C5FA42B-E506-4205-8530-11917C5FB6F8}"/>
            </a:ext>
          </a:extLst>
        </xdr:cNvPr>
        <xdr:cNvSpPr txBox="1"/>
      </xdr:nvSpPr>
      <xdr:spPr>
        <a:xfrm>
          <a:off x="5600700" y="2597150"/>
          <a:ext cx="1022350" cy="457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dk1"/>
              </a:solidFill>
              <a:effectLst/>
              <a:latin typeface="+mn-lt"/>
              <a:ea typeface="+mn-ea"/>
              <a:cs typeface="+mn-cs"/>
            </a:rPr>
            <a:t>2020 CIP Categories</a:t>
          </a:r>
          <a:endParaRPr lang="en-US">
            <a:effectLst/>
          </a:endParaRPr>
        </a:p>
        <a:p>
          <a:pPr algn="l"/>
          <a:endParaRPr lang="en-US" sz="1100" b="1"/>
        </a:p>
      </xdr:txBody>
    </xdr:sp>
    <xdr:clientData/>
  </xdr:twoCellAnchor>
  <xdr:twoCellAnchor>
    <xdr:from>
      <xdr:col>1</xdr:col>
      <xdr:colOff>1</xdr:colOff>
      <xdr:row>55</xdr:row>
      <xdr:rowOff>1</xdr:rowOff>
    </xdr:from>
    <xdr:to>
      <xdr:col>2</xdr:col>
      <xdr:colOff>0</xdr:colOff>
      <xdr:row>56</xdr:row>
      <xdr:rowOff>95251</xdr:rowOff>
    </xdr:to>
    <xdr:sp macro="" textlink="">
      <xdr:nvSpPr>
        <xdr:cNvPr id="36" name="TextBox 35">
          <a:extLst>
            <a:ext uri="{FF2B5EF4-FFF2-40B4-BE49-F238E27FC236}">
              <a16:creationId xmlns:a16="http://schemas.microsoft.com/office/drawing/2014/main" id="{78026E83-1764-41A0-B04A-B42487F308E3}"/>
            </a:ext>
          </a:extLst>
        </xdr:cNvPr>
        <xdr:cNvSpPr txBox="1"/>
      </xdr:nvSpPr>
      <xdr:spPr>
        <a:xfrm>
          <a:off x="609601" y="10655301"/>
          <a:ext cx="2844799"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2</xdr:col>
      <xdr:colOff>0</xdr:colOff>
      <xdr:row>62</xdr:row>
      <xdr:rowOff>0</xdr:rowOff>
    </xdr:from>
    <xdr:to>
      <xdr:col>3</xdr:col>
      <xdr:colOff>12700</xdr:colOff>
      <xdr:row>63</xdr:row>
      <xdr:rowOff>0</xdr:rowOff>
    </xdr:to>
    <xdr:sp macro="" textlink="">
      <xdr:nvSpPr>
        <xdr:cNvPr id="37" name="TextBox 36">
          <a:extLst>
            <a:ext uri="{FF2B5EF4-FFF2-40B4-BE49-F238E27FC236}">
              <a16:creationId xmlns:a16="http://schemas.microsoft.com/office/drawing/2014/main" id="{B0438D4E-9071-4D95-A140-E467AAD85808}"/>
            </a:ext>
          </a:extLst>
        </xdr:cNvPr>
        <xdr:cNvSpPr txBox="1"/>
      </xdr:nvSpPr>
      <xdr:spPr>
        <a:xfrm>
          <a:off x="3771900" y="11563350"/>
          <a:ext cx="1981200" cy="2921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1</xdr:col>
      <xdr:colOff>0</xdr:colOff>
      <xdr:row>62</xdr:row>
      <xdr:rowOff>0</xdr:rowOff>
    </xdr:from>
    <xdr:to>
      <xdr:col>2</xdr:col>
      <xdr:colOff>6350</xdr:colOff>
      <xdr:row>63</xdr:row>
      <xdr:rowOff>6350</xdr:rowOff>
    </xdr:to>
    <xdr:sp macro="" textlink="">
      <xdr:nvSpPr>
        <xdr:cNvPr id="38" name="TextBox 37">
          <a:extLst>
            <a:ext uri="{FF2B5EF4-FFF2-40B4-BE49-F238E27FC236}">
              <a16:creationId xmlns:a16="http://schemas.microsoft.com/office/drawing/2014/main" id="{C9869B13-D4A3-4087-A478-71D84853DE1A}"/>
            </a:ext>
          </a:extLst>
        </xdr:cNvPr>
        <xdr:cNvSpPr txBox="1"/>
      </xdr:nvSpPr>
      <xdr:spPr>
        <a:xfrm>
          <a:off x="666750" y="11563350"/>
          <a:ext cx="3111500" cy="298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Category</a:t>
          </a:r>
        </a:p>
        <a:p>
          <a:pPr algn="l"/>
          <a:endParaRPr lang="en-US" sz="1100" b="1"/>
        </a:p>
      </xdr:txBody>
    </xdr:sp>
    <xdr:clientData/>
  </xdr:twoCellAnchor>
  <xdr:twoCellAnchor>
    <xdr:from>
      <xdr:col>1</xdr:col>
      <xdr:colOff>6350</xdr:colOff>
      <xdr:row>60</xdr:row>
      <xdr:rowOff>88901</xdr:rowOff>
    </xdr:from>
    <xdr:to>
      <xdr:col>3</xdr:col>
      <xdr:colOff>6349</xdr:colOff>
      <xdr:row>61</xdr:row>
      <xdr:rowOff>146050</xdr:rowOff>
    </xdr:to>
    <xdr:sp macro="" textlink="">
      <xdr:nvSpPr>
        <xdr:cNvPr id="39" name="TextBox 38">
          <a:extLst>
            <a:ext uri="{FF2B5EF4-FFF2-40B4-BE49-F238E27FC236}">
              <a16:creationId xmlns:a16="http://schemas.microsoft.com/office/drawing/2014/main" id="{2CE34DED-96AB-4A81-BC86-BA64B41D7A98}"/>
            </a:ext>
          </a:extLst>
        </xdr:cNvPr>
        <xdr:cNvSpPr txBox="1"/>
      </xdr:nvSpPr>
      <xdr:spPr>
        <a:xfrm>
          <a:off x="673100" y="11296651"/>
          <a:ext cx="5302249" cy="2349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Associate</a:t>
          </a:r>
          <a:endParaRPr lang="en-US" sz="1100" b="0"/>
        </a:p>
      </xdr:txBody>
    </xdr:sp>
    <xdr:clientData/>
  </xdr:twoCellAnchor>
  <xdr:twoCellAnchor>
    <xdr:from>
      <xdr:col>4</xdr:col>
      <xdr:colOff>425450</xdr:colOff>
      <xdr:row>61</xdr:row>
      <xdr:rowOff>19050</xdr:rowOff>
    </xdr:from>
    <xdr:to>
      <xdr:col>6</xdr:col>
      <xdr:colOff>228600</xdr:colOff>
      <xdr:row>63</xdr:row>
      <xdr:rowOff>0</xdr:rowOff>
    </xdr:to>
    <xdr:sp macro="" textlink="">
      <xdr:nvSpPr>
        <xdr:cNvPr id="40" name="TextBox 39">
          <a:extLst>
            <a:ext uri="{FF2B5EF4-FFF2-40B4-BE49-F238E27FC236}">
              <a16:creationId xmlns:a16="http://schemas.microsoft.com/office/drawing/2014/main" id="{F7F7D2C4-8099-4E8B-A7B8-0FDF0DAC7D4A}"/>
            </a:ext>
          </a:extLst>
        </xdr:cNvPr>
        <xdr:cNvSpPr txBox="1"/>
      </xdr:nvSpPr>
      <xdr:spPr>
        <a:xfrm>
          <a:off x="5600700" y="2597150"/>
          <a:ext cx="1022350" cy="457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dk1"/>
              </a:solidFill>
              <a:effectLst/>
              <a:latin typeface="+mn-lt"/>
              <a:ea typeface="+mn-ea"/>
              <a:cs typeface="+mn-cs"/>
            </a:rPr>
            <a:t>2020 CIP Categories</a:t>
          </a:r>
          <a:endParaRPr lang="en-US">
            <a:effectLst/>
          </a:endParaRPr>
        </a:p>
        <a:p>
          <a:pPr algn="l"/>
          <a:endParaRPr lang="en-US" sz="1100" b="1"/>
        </a:p>
      </xdr:txBody>
    </xdr:sp>
    <xdr:clientData/>
  </xdr:twoCellAnchor>
  <xdr:twoCellAnchor>
    <xdr:from>
      <xdr:col>1</xdr:col>
      <xdr:colOff>1</xdr:colOff>
      <xdr:row>102</xdr:row>
      <xdr:rowOff>1</xdr:rowOff>
    </xdr:from>
    <xdr:to>
      <xdr:col>2</xdr:col>
      <xdr:colOff>0</xdr:colOff>
      <xdr:row>103</xdr:row>
      <xdr:rowOff>95251</xdr:rowOff>
    </xdr:to>
    <xdr:sp macro="" textlink="">
      <xdr:nvSpPr>
        <xdr:cNvPr id="41" name="TextBox 40">
          <a:extLst>
            <a:ext uri="{FF2B5EF4-FFF2-40B4-BE49-F238E27FC236}">
              <a16:creationId xmlns:a16="http://schemas.microsoft.com/office/drawing/2014/main" id="{EF913249-1BA5-4A14-B8F0-B5EBE57C7059}"/>
            </a:ext>
          </a:extLst>
        </xdr:cNvPr>
        <xdr:cNvSpPr txBox="1"/>
      </xdr:nvSpPr>
      <xdr:spPr>
        <a:xfrm>
          <a:off x="609601" y="10655301"/>
          <a:ext cx="2844799"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2</xdr:col>
      <xdr:colOff>0</xdr:colOff>
      <xdr:row>108</xdr:row>
      <xdr:rowOff>0</xdr:rowOff>
    </xdr:from>
    <xdr:to>
      <xdr:col>3</xdr:col>
      <xdr:colOff>6350</xdr:colOff>
      <xdr:row>108</xdr:row>
      <xdr:rowOff>285750</xdr:rowOff>
    </xdr:to>
    <xdr:sp macro="" textlink="">
      <xdr:nvSpPr>
        <xdr:cNvPr id="42" name="TextBox 41">
          <a:extLst>
            <a:ext uri="{FF2B5EF4-FFF2-40B4-BE49-F238E27FC236}">
              <a16:creationId xmlns:a16="http://schemas.microsoft.com/office/drawing/2014/main" id="{F4F6C7C4-FAF9-4D01-8D8D-0340D2076050}"/>
            </a:ext>
          </a:extLst>
        </xdr:cNvPr>
        <xdr:cNvSpPr txBox="1"/>
      </xdr:nvSpPr>
      <xdr:spPr>
        <a:xfrm>
          <a:off x="3771900" y="20281900"/>
          <a:ext cx="1974850" cy="285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1</xdr:col>
      <xdr:colOff>19050</xdr:colOff>
      <xdr:row>108</xdr:row>
      <xdr:rowOff>0</xdr:rowOff>
    </xdr:from>
    <xdr:to>
      <xdr:col>2</xdr:col>
      <xdr:colOff>6350</xdr:colOff>
      <xdr:row>109</xdr:row>
      <xdr:rowOff>31750</xdr:rowOff>
    </xdr:to>
    <xdr:sp macro="" textlink="">
      <xdr:nvSpPr>
        <xdr:cNvPr id="43" name="TextBox 42">
          <a:extLst>
            <a:ext uri="{FF2B5EF4-FFF2-40B4-BE49-F238E27FC236}">
              <a16:creationId xmlns:a16="http://schemas.microsoft.com/office/drawing/2014/main" id="{630CFB27-F058-471C-94A7-2A79C74A9D1B}"/>
            </a:ext>
          </a:extLst>
        </xdr:cNvPr>
        <xdr:cNvSpPr txBox="1"/>
      </xdr:nvSpPr>
      <xdr:spPr>
        <a:xfrm>
          <a:off x="685800" y="16433800"/>
          <a:ext cx="3092450" cy="323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Category</a:t>
          </a:r>
        </a:p>
        <a:p>
          <a:pPr algn="l"/>
          <a:endParaRPr lang="en-US" sz="1100" b="1"/>
        </a:p>
      </xdr:txBody>
    </xdr:sp>
    <xdr:clientData/>
  </xdr:twoCellAnchor>
  <xdr:twoCellAnchor>
    <xdr:from>
      <xdr:col>1</xdr:col>
      <xdr:colOff>12700</xdr:colOff>
      <xdr:row>106</xdr:row>
      <xdr:rowOff>88901</xdr:rowOff>
    </xdr:from>
    <xdr:to>
      <xdr:col>3</xdr:col>
      <xdr:colOff>6349</xdr:colOff>
      <xdr:row>108</xdr:row>
      <xdr:rowOff>31750</xdr:rowOff>
    </xdr:to>
    <xdr:sp macro="" textlink="">
      <xdr:nvSpPr>
        <xdr:cNvPr id="44" name="TextBox 43">
          <a:extLst>
            <a:ext uri="{FF2B5EF4-FFF2-40B4-BE49-F238E27FC236}">
              <a16:creationId xmlns:a16="http://schemas.microsoft.com/office/drawing/2014/main" id="{D220FA40-B62A-41F7-A919-F3F64CA60942}"/>
            </a:ext>
          </a:extLst>
        </xdr:cNvPr>
        <xdr:cNvSpPr txBox="1"/>
      </xdr:nvSpPr>
      <xdr:spPr>
        <a:xfrm>
          <a:off x="679450" y="16167101"/>
          <a:ext cx="5295899" cy="2984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Bachelor's</a:t>
          </a:r>
          <a:endParaRPr lang="en-US" sz="1100" b="0"/>
        </a:p>
      </xdr:txBody>
    </xdr:sp>
    <xdr:clientData/>
  </xdr:twoCellAnchor>
  <xdr:twoCellAnchor>
    <xdr:from>
      <xdr:col>4</xdr:col>
      <xdr:colOff>425450</xdr:colOff>
      <xdr:row>107</xdr:row>
      <xdr:rowOff>19050</xdr:rowOff>
    </xdr:from>
    <xdr:to>
      <xdr:col>6</xdr:col>
      <xdr:colOff>228600</xdr:colOff>
      <xdr:row>109</xdr:row>
      <xdr:rowOff>0</xdr:rowOff>
    </xdr:to>
    <xdr:sp macro="" textlink="">
      <xdr:nvSpPr>
        <xdr:cNvPr id="45" name="TextBox 44">
          <a:extLst>
            <a:ext uri="{FF2B5EF4-FFF2-40B4-BE49-F238E27FC236}">
              <a16:creationId xmlns:a16="http://schemas.microsoft.com/office/drawing/2014/main" id="{404EC6DD-5DC1-4024-AC1C-EAD924276501}"/>
            </a:ext>
          </a:extLst>
        </xdr:cNvPr>
        <xdr:cNvSpPr txBox="1"/>
      </xdr:nvSpPr>
      <xdr:spPr>
        <a:xfrm>
          <a:off x="5600700" y="11779250"/>
          <a:ext cx="1022350" cy="457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dk1"/>
              </a:solidFill>
              <a:effectLst/>
              <a:latin typeface="+mn-lt"/>
              <a:ea typeface="+mn-ea"/>
              <a:cs typeface="+mn-cs"/>
            </a:rPr>
            <a:t>2020 CIP Categories</a:t>
          </a:r>
          <a:endParaRPr lang="en-US">
            <a:effectLst/>
          </a:endParaRPr>
        </a:p>
        <a:p>
          <a:pPr algn="l"/>
          <a:endParaRPr lang="en-US" sz="1100" b="1"/>
        </a:p>
      </xdr:txBody>
    </xdr:sp>
    <xdr:clientData/>
  </xdr:twoCellAnchor>
  <xdr:twoCellAnchor>
    <xdr:from>
      <xdr:col>1</xdr:col>
      <xdr:colOff>1</xdr:colOff>
      <xdr:row>148</xdr:row>
      <xdr:rowOff>1</xdr:rowOff>
    </xdr:from>
    <xdr:to>
      <xdr:col>2</xdr:col>
      <xdr:colOff>0</xdr:colOff>
      <xdr:row>149</xdr:row>
      <xdr:rowOff>95251</xdr:rowOff>
    </xdr:to>
    <xdr:sp macro="" textlink="">
      <xdr:nvSpPr>
        <xdr:cNvPr id="46" name="TextBox 45">
          <a:extLst>
            <a:ext uri="{FF2B5EF4-FFF2-40B4-BE49-F238E27FC236}">
              <a16:creationId xmlns:a16="http://schemas.microsoft.com/office/drawing/2014/main" id="{80DB48AA-EE1A-42ED-A3E3-FEB1DDA2989C}"/>
            </a:ext>
          </a:extLst>
        </xdr:cNvPr>
        <xdr:cNvSpPr txBox="1"/>
      </xdr:nvSpPr>
      <xdr:spPr>
        <a:xfrm>
          <a:off x="609601" y="19837401"/>
          <a:ext cx="2844799"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0</xdr:col>
      <xdr:colOff>0</xdr:colOff>
      <xdr:row>4</xdr:row>
      <xdr:rowOff>0</xdr:rowOff>
    </xdr:from>
    <xdr:to>
      <xdr:col>1</xdr:col>
      <xdr:colOff>6350</xdr:colOff>
      <xdr:row>5</xdr:row>
      <xdr:rowOff>63500</xdr:rowOff>
    </xdr:to>
    <xdr:sp macro="" textlink="">
      <xdr:nvSpPr>
        <xdr:cNvPr id="47" name="TextBox 46">
          <a:extLst>
            <a:ext uri="{FF2B5EF4-FFF2-40B4-BE49-F238E27FC236}">
              <a16:creationId xmlns:a16="http://schemas.microsoft.com/office/drawing/2014/main" id="{281C2514-8BF4-449A-9B02-9C54E97F5423}"/>
            </a:ext>
          </a:extLst>
        </xdr:cNvPr>
        <xdr:cNvSpPr txBox="1"/>
      </xdr:nvSpPr>
      <xdr:spPr>
        <a:xfrm>
          <a:off x="0" y="736600"/>
          <a:ext cx="61595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J1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0</xdr:colOff>
      <xdr:row>2</xdr:row>
      <xdr:rowOff>177800</xdr:rowOff>
    </xdr:to>
    <xdr:sp macro="" textlink="">
      <xdr:nvSpPr>
        <xdr:cNvPr id="2" name="TextBox 1">
          <a:extLst>
            <a:ext uri="{FF2B5EF4-FFF2-40B4-BE49-F238E27FC236}">
              <a16:creationId xmlns:a16="http://schemas.microsoft.com/office/drawing/2014/main" id="{59D584F3-C326-40FE-BADC-CEE4FD0D3E9B}"/>
            </a:ext>
          </a:extLst>
        </xdr:cNvPr>
        <xdr:cNvSpPr txBox="1"/>
      </xdr:nvSpPr>
      <xdr:spPr>
        <a:xfrm>
          <a:off x="609600" y="184150"/>
          <a:ext cx="10579100" cy="361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B. ENROLLMENT AND PERSISTENCE</a:t>
          </a:r>
        </a:p>
      </xdr:txBody>
    </xdr:sp>
    <xdr:clientData/>
  </xdr:twoCellAnchor>
  <xdr:twoCellAnchor>
    <xdr:from>
      <xdr:col>1</xdr:col>
      <xdr:colOff>0</xdr:colOff>
      <xdr:row>4</xdr:row>
      <xdr:rowOff>0</xdr:rowOff>
    </xdr:from>
    <xdr:to>
      <xdr:col>11</xdr:col>
      <xdr:colOff>232833</xdr:colOff>
      <xdr:row>11</xdr:row>
      <xdr:rowOff>63500</xdr:rowOff>
    </xdr:to>
    <xdr:sp macro="" textlink="">
      <xdr:nvSpPr>
        <xdr:cNvPr id="3" name="TextBox 2">
          <a:extLst>
            <a:ext uri="{FF2B5EF4-FFF2-40B4-BE49-F238E27FC236}">
              <a16:creationId xmlns:a16="http://schemas.microsoft.com/office/drawing/2014/main" id="{75F3F618-43FE-4083-B297-494D3CC0783A}"/>
            </a:ext>
          </a:extLst>
        </xdr:cNvPr>
        <xdr:cNvSpPr txBox="1"/>
      </xdr:nvSpPr>
      <xdr:spPr>
        <a:xfrm>
          <a:off x="663222" y="705556"/>
          <a:ext cx="11557000" cy="13476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Institutional Enrollment - Men and Women </a:t>
          </a:r>
          <a:r>
            <a:rPr lang="en-US"/>
            <a:t> </a:t>
          </a:r>
          <a:endParaRPr lang="en-US" sz="1100" b="1"/>
        </a:p>
        <a:p>
          <a:r>
            <a:rPr lang="en-US" sz="1100" b="0" i="0" u="none" strike="noStrike">
              <a:solidFill>
                <a:schemeClr val="dk1"/>
              </a:solidFill>
              <a:effectLst/>
              <a:latin typeface="+mn-lt"/>
              <a:ea typeface="+mn-ea"/>
              <a:cs typeface="+mn-cs"/>
            </a:rPr>
            <a:t>Provide numbers of students for each of the following categories as of the institution's official fall reporting date or as of </a:t>
          </a:r>
          <a:r>
            <a:rPr lang="en-US" sz="1100" b="1" i="0" u="sng" strike="noStrike">
              <a:solidFill>
                <a:schemeClr val="dk1"/>
              </a:solidFill>
              <a:effectLst/>
              <a:latin typeface="+mn-lt"/>
              <a:ea typeface="+mn-ea"/>
              <a:cs typeface="+mn-cs"/>
            </a:rPr>
            <a:t>October 15, 2024.</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     Note: Report students formerly designated as “first professional” in the graduate cells.</a:t>
          </a:r>
          <a:r>
            <a:rPr lang="en-US"/>
            <a:t> </a:t>
          </a:r>
        </a:p>
        <a:p>
          <a:r>
            <a:rPr lang="en-US" sz="1100" b="0" i="0" u="none" strike="noStrike">
              <a:solidFill>
                <a:schemeClr val="dk1"/>
              </a:solidFill>
              <a:effectLst/>
              <a:latin typeface="+mn-lt"/>
              <a:ea typeface="+mn-ea"/>
              <a:cs typeface="+mn-cs"/>
            </a:rPr>
            <a:t>•     For information on reporting study abroad students please see: https://nces.ed.gov/ipeds/pdf/Reporting_Study_Abroad_Students.pdf.</a:t>
          </a:r>
          <a:r>
            <a:rPr lang="en-US"/>
            <a:t> </a:t>
          </a:r>
        </a:p>
        <a:p>
          <a:pPr marL="171450" indent="-171450">
            <a:buFont typeface="Arial" panose="020B0604020202020204" pitchFamily="34" charset="0"/>
            <a:buChar char="•"/>
          </a:pPr>
          <a:r>
            <a:rPr lang="en-US" sz="1100">
              <a:solidFill>
                <a:schemeClr val="dk1"/>
              </a:solidFill>
              <a:effectLst/>
              <a:latin typeface="+mn-lt"/>
              <a:ea typeface="+mn-ea"/>
              <a:cs typeface="+mn-cs"/>
            </a:rPr>
            <a:t>Dual Enrollment: If your institution enrolls high school students in college courses for credit either </a:t>
          </a:r>
          <a:r>
            <a:rPr lang="en-US" sz="1100" b="1">
              <a:solidFill>
                <a:schemeClr val="dk1"/>
              </a:solidFill>
              <a:effectLst/>
              <a:latin typeface="+mn-lt"/>
              <a:ea typeface="+mn-ea"/>
              <a:cs typeface="+mn-cs"/>
            </a:rPr>
            <a:t>within a dual enrollment program</a:t>
          </a:r>
          <a:r>
            <a:rPr lang="en-US" sz="1100">
              <a:solidFill>
                <a:schemeClr val="dk1"/>
              </a:solidFill>
              <a:effectLst/>
              <a:latin typeface="+mn-lt"/>
              <a:ea typeface="+mn-ea"/>
              <a:cs typeface="+mn-cs"/>
            </a:rPr>
            <a:t> or </a:t>
          </a:r>
          <a:r>
            <a:rPr lang="en-US" sz="1100" b="1">
              <a:solidFill>
                <a:schemeClr val="dk1"/>
              </a:solidFill>
              <a:effectLst/>
              <a:latin typeface="+mn-lt"/>
              <a:ea typeface="+mn-ea"/>
              <a:cs typeface="+mn-cs"/>
            </a:rPr>
            <a:t>outside of a dual enrollment program,</a:t>
          </a:r>
          <a:r>
            <a:rPr lang="en-US" sz="1100">
              <a:solidFill>
                <a:schemeClr val="dk1"/>
              </a:solidFill>
              <a:effectLst/>
              <a:latin typeface="+mn-lt"/>
              <a:ea typeface="+mn-ea"/>
              <a:cs typeface="+mn-cs"/>
            </a:rPr>
            <a:t> you may report the unduplicated count as part of the full- or part-time “All other undergraduates” section. </a:t>
          </a:r>
        </a:p>
      </xdr:txBody>
    </xdr:sp>
    <xdr:clientData/>
  </xdr:twoCellAnchor>
  <xdr:twoCellAnchor>
    <xdr:from>
      <xdr:col>0</xdr:col>
      <xdr:colOff>1023056</xdr:colOff>
      <xdr:row>13</xdr:row>
      <xdr:rowOff>171450</xdr:rowOff>
    </xdr:from>
    <xdr:to>
      <xdr:col>2</xdr:col>
      <xdr:colOff>6350</xdr:colOff>
      <xdr:row>15</xdr:row>
      <xdr:rowOff>0</xdr:rowOff>
    </xdr:to>
    <xdr:sp macro="" textlink="">
      <xdr:nvSpPr>
        <xdr:cNvPr id="4" name="TextBox 3">
          <a:extLst>
            <a:ext uri="{FF2B5EF4-FFF2-40B4-BE49-F238E27FC236}">
              <a16:creationId xmlns:a16="http://schemas.microsoft.com/office/drawing/2014/main" id="{C35C23E2-6DCC-420F-8ED9-A5554D78304B}"/>
            </a:ext>
          </a:extLst>
        </xdr:cNvPr>
        <xdr:cNvSpPr txBox="1"/>
      </xdr:nvSpPr>
      <xdr:spPr>
        <a:xfrm>
          <a:off x="1023056" y="2513894"/>
          <a:ext cx="3491794" cy="23071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Undergraduate Students: Full-Time</a:t>
          </a:r>
          <a:endParaRPr lang="en-US" b="1"/>
        </a:p>
        <a:p>
          <a:pPr algn="l"/>
          <a:endParaRPr lang="en-US"/>
        </a:p>
        <a:p>
          <a:pPr algn="l"/>
          <a:endParaRPr lang="en-US" sz="1100" b="1"/>
        </a:p>
      </xdr:txBody>
    </xdr:sp>
    <xdr:clientData/>
  </xdr:twoCellAnchor>
  <xdr:twoCellAnchor>
    <xdr:from>
      <xdr:col>2</xdr:col>
      <xdr:colOff>1</xdr:colOff>
      <xdr:row>13</xdr:row>
      <xdr:rowOff>171450</xdr:rowOff>
    </xdr:from>
    <xdr:to>
      <xdr:col>3</xdr:col>
      <xdr:colOff>49389</xdr:colOff>
      <xdr:row>15</xdr:row>
      <xdr:rowOff>7056</xdr:rowOff>
    </xdr:to>
    <xdr:sp macro="" textlink="">
      <xdr:nvSpPr>
        <xdr:cNvPr id="5" name="TextBox 4">
          <a:extLst>
            <a:ext uri="{FF2B5EF4-FFF2-40B4-BE49-F238E27FC236}">
              <a16:creationId xmlns:a16="http://schemas.microsoft.com/office/drawing/2014/main" id="{5DC857E6-E012-4807-AA1D-CDB26A450225}"/>
            </a:ext>
          </a:extLst>
        </xdr:cNvPr>
        <xdr:cNvSpPr txBox="1"/>
      </xdr:nvSpPr>
      <xdr:spPr>
        <a:xfrm>
          <a:off x="4508501" y="2513894"/>
          <a:ext cx="2603499" cy="23777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571499</xdr:colOff>
      <xdr:row>45</xdr:row>
      <xdr:rowOff>14111</xdr:rowOff>
    </xdr:from>
    <xdr:to>
      <xdr:col>2</xdr:col>
      <xdr:colOff>21167</xdr:colOff>
      <xdr:row>45</xdr:row>
      <xdr:rowOff>211668</xdr:rowOff>
    </xdr:to>
    <xdr:sp macro="" textlink="">
      <xdr:nvSpPr>
        <xdr:cNvPr id="8" name="TextBox 7">
          <a:extLst>
            <a:ext uri="{FF2B5EF4-FFF2-40B4-BE49-F238E27FC236}">
              <a16:creationId xmlns:a16="http://schemas.microsoft.com/office/drawing/2014/main" id="{359B7644-662B-40F0-9FBA-D9A765CBC477}"/>
            </a:ext>
          </a:extLst>
        </xdr:cNvPr>
        <xdr:cNvSpPr txBox="1"/>
      </xdr:nvSpPr>
      <xdr:spPr>
        <a:xfrm>
          <a:off x="571499" y="10216444"/>
          <a:ext cx="3196168" cy="19755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Undergraduate Students: Part-Time</a:t>
          </a:r>
          <a:endParaRPr lang="en-US" b="1"/>
        </a:p>
        <a:p>
          <a:pPr algn="l"/>
          <a:endParaRPr lang="en-US"/>
        </a:p>
        <a:p>
          <a:pPr algn="l"/>
          <a:endParaRPr lang="en-US" sz="1100" b="1"/>
        </a:p>
      </xdr:txBody>
    </xdr:sp>
    <xdr:clientData/>
  </xdr:twoCellAnchor>
  <xdr:twoCellAnchor>
    <xdr:from>
      <xdr:col>1</xdr:col>
      <xdr:colOff>0</xdr:colOff>
      <xdr:row>75</xdr:row>
      <xdr:rowOff>171450</xdr:rowOff>
    </xdr:from>
    <xdr:to>
      <xdr:col>2</xdr:col>
      <xdr:colOff>6350</xdr:colOff>
      <xdr:row>77</xdr:row>
      <xdr:rowOff>0</xdr:rowOff>
    </xdr:to>
    <xdr:sp macro="" textlink="">
      <xdr:nvSpPr>
        <xdr:cNvPr id="10" name="TextBox 9">
          <a:extLst>
            <a:ext uri="{FF2B5EF4-FFF2-40B4-BE49-F238E27FC236}">
              <a16:creationId xmlns:a16="http://schemas.microsoft.com/office/drawing/2014/main" id="{2029FFA1-3006-4F38-A1F9-834878AAEC18}"/>
            </a:ext>
          </a:extLst>
        </xdr:cNvPr>
        <xdr:cNvSpPr txBox="1"/>
      </xdr:nvSpPr>
      <xdr:spPr>
        <a:xfrm>
          <a:off x="1044222" y="17358783"/>
          <a:ext cx="3470628" cy="23071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Undergraduate Students: All</a:t>
          </a:r>
          <a:endParaRPr lang="en-US"/>
        </a:p>
        <a:p>
          <a:pPr algn="l"/>
          <a:endParaRPr lang="en-US" sz="1100" b="1"/>
        </a:p>
      </xdr:txBody>
    </xdr:sp>
    <xdr:clientData/>
  </xdr:twoCellAnchor>
  <xdr:twoCellAnchor>
    <xdr:from>
      <xdr:col>1</xdr:col>
      <xdr:colOff>7056</xdr:colOff>
      <xdr:row>81</xdr:row>
      <xdr:rowOff>171450</xdr:rowOff>
    </xdr:from>
    <xdr:to>
      <xdr:col>2</xdr:col>
      <xdr:colOff>6350</xdr:colOff>
      <xdr:row>83</xdr:row>
      <xdr:rowOff>28222</xdr:rowOff>
    </xdr:to>
    <xdr:sp macro="" textlink="">
      <xdr:nvSpPr>
        <xdr:cNvPr id="12" name="TextBox 11">
          <a:extLst>
            <a:ext uri="{FF2B5EF4-FFF2-40B4-BE49-F238E27FC236}">
              <a16:creationId xmlns:a16="http://schemas.microsoft.com/office/drawing/2014/main" id="{CA7626EE-9E67-46D3-A6CA-4D2CE7CC7335}"/>
            </a:ext>
          </a:extLst>
        </xdr:cNvPr>
        <xdr:cNvSpPr txBox="1"/>
      </xdr:nvSpPr>
      <xdr:spPr>
        <a:xfrm>
          <a:off x="1051278" y="18664061"/>
          <a:ext cx="3463572" cy="25893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Graduate Students: Full-Time</a:t>
          </a:r>
          <a:endParaRPr lang="en-US" b="1"/>
        </a:p>
        <a:p>
          <a:pPr algn="l"/>
          <a:endParaRPr lang="en-US"/>
        </a:p>
        <a:p>
          <a:pPr algn="l"/>
          <a:endParaRPr lang="en-US" sz="1100" b="1"/>
        </a:p>
      </xdr:txBody>
    </xdr:sp>
    <xdr:clientData/>
  </xdr:twoCellAnchor>
  <xdr:twoCellAnchor>
    <xdr:from>
      <xdr:col>1</xdr:col>
      <xdr:colOff>1410</xdr:colOff>
      <xdr:row>103</xdr:row>
      <xdr:rowOff>0</xdr:rowOff>
    </xdr:from>
    <xdr:to>
      <xdr:col>2</xdr:col>
      <xdr:colOff>7056</xdr:colOff>
      <xdr:row>104</xdr:row>
      <xdr:rowOff>0</xdr:rowOff>
    </xdr:to>
    <xdr:sp macro="" textlink="">
      <xdr:nvSpPr>
        <xdr:cNvPr id="22" name="TextBox 21">
          <a:extLst>
            <a:ext uri="{FF2B5EF4-FFF2-40B4-BE49-F238E27FC236}">
              <a16:creationId xmlns:a16="http://schemas.microsoft.com/office/drawing/2014/main" id="{01E45A83-4EB6-4F82-A853-0B2E12873C20}"/>
            </a:ext>
          </a:extLst>
        </xdr:cNvPr>
        <xdr:cNvSpPr txBox="1"/>
      </xdr:nvSpPr>
      <xdr:spPr>
        <a:xfrm>
          <a:off x="572910" y="23847778"/>
          <a:ext cx="3180646" cy="225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Graduate Students: Part-Time</a:t>
          </a:r>
          <a:endParaRPr lang="en-US" b="1"/>
        </a:p>
        <a:p>
          <a:pPr algn="l"/>
          <a:endParaRPr lang="en-US"/>
        </a:p>
        <a:p>
          <a:pPr algn="l"/>
          <a:endParaRPr lang="en-US" sz="1100" b="1"/>
        </a:p>
      </xdr:txBody>
    </xdr:sp>
    <xdr:clientData/>
  </xdr:twoCellAnchor>
  <xdr:twoCellAnchor>
    <xdr:from>
      <xdr:col>1</xdr:col>
      <xdr:colOff>2116</xdr:colOff>
      <xdr:row>123</xdr:row>
      <xdr:rowOff>176389</xdr:rowOff>
    </xdr:from>
    <xdr:to>
      <xdr:col>2</xdr:col>
      <xdr:colOff>7056</xdr:colOff>
      <xdr:row>125</xdr:row>
      <xdr:rowOff>7056</xdr:rowOff>
    </xdr:to>
    <xdr:sp macro="" textlink="">
      <xdr:nvSpPr>
        <xdr:cNvPr id="24" name="TextBox 23">
          <a:extLst>
            <a:ext uri="{FF2B5EF4-FFF2-40B4-BE49-F238E27FC236}">
              <a16:creationId xmlns:a16="http://schemas.microsoft.com/office/drawing/2014/main" id="{62CD3305-6CB3-42BA-82F4-1FBC176FAA16}"/>
            </a:ext>
          </a:extLst>
        </xdr:cNvPr>
        <xdr:cNvSpPr txBox="1"/>
      </xdr:nvSpPr>
      <xdr:spPr>
        <a:xfrm>
          <a:off x="573616" y="28553833"/>
          <a:ext cx="3179940" cy="23989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Graduate Students: All</a:t>
          </a:r>
          <a:endParaRPr lang="en-US" b="1"/>
        </a:p>
        <a:p>
          <a:pPr algn="l"/>
          <a:endParaRPr lang="en-US"/>
        </a:p>
        <a:p>
          <a:pPr algn="l"/>
          <a:endParaRPr lang="en-US" sz="1100" b="1"/>
        </a:p>
      </xdr:txBody>
    </xdr:sp>
    <xdr:clientData/>
  </xdr:twoCellAnchor>
  <xdr:twoCellAnchor>
    <xdr:from>
      <xdr:col>1</xdr:col>
      <xdr:colOff>706</xdr:colOff>
      <xdr:row>130</xdr:row>
      <xdr:rowOff>7057</xdr:rowOff>
    </xdr:from>
    <xdr:to>
      <xdr:col>2</xdr:col>
      <xdr:colOff>21167</xdr:colOff>
      <xdr:row>131</xdr:row>
      <xdr:rowOff>1</xdr:rowOff>
    </xdr:to>
    <xdr:sp macro="" textlink="">
      <xdr:nvSpPr>
        <xdr:cNvPr id="26" name="TextBox 25">
          <a:extLst>
            <a:ext uri="{FF2B5EF4-FFF2-40B4-BE49-F238E27FC236}">
              <a16:creationId xmlns:a16="http://schemas.microsoft.com/office/drawing/2014/main" id="{07163460-D9A8-42F3-8D1A-87034325101D}"/>
            </a:ext>
          </a:extLst>
        </xdr:cNvPr>
        <xdr:cNvSpPr txBox="1"/>
      </xdr:nvSpPr>
      <xdr:spPr>
        <a:xfrm>
          <a:off x="572206" y="29880279"/>
          <a:ext cx="3195461" cy="218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All Students: Total</a:t>
          </a:r>
          <a:endParaRPr lang="en-US" b="1"/>
        </a:p>
        <a:p>
          <a:pPr algn="l"/>
          <a:endParaRPr lang="en-US"/>
        </a:p>
        <a:p>
          <a:pPr algn="l"/>
          <a:endParaRPr lang="en-US" sz="1100" b="1"/>
        </a:p>
      </xdr:txBody>
    </xdr:sp>
    <xdr:clientData/>
  </xdr:twoCellAnchor>
  <xdr:twoCellAnchor>
    <xdr:from>
      <xdr:col>1</xdr:col>
      <xdr:colOff>0</xdr:colOff>
      <xdr:row>140</xdr:row>
      <xdr:rowOff>704</xdr:rowOff>
    </xdr:from>
    <xdr:to>
      <xdr:col>12</xdr:col>
      <xdr:colOff>77611</xdr:colOff>
      <xdr:row>167</xdr:row>
      <xdr:rowOff>28222</xdr:rowOff>
    </xdr:to>
    <xdr:sp macro="" textlink="">
      <xdr:nvSpPr>
        <xdr:cNvPr id="28" name="TextBox 27">
          <a:extLst>
            <a:ext uri="{FF2B5EF4-FFF2-40B4-BE49-F238E27FC236}">
              <a16:creationId xmlns:a16="http://schemas.microsoft.com/office/drawing/2014/main" id="{58684166-E262-46F2-B8D5-55CB49BBB7BE}"/>
            </a:ext>
          </a:extLst>
        </xdr:cNvPr>
        <xdr:cNvSpPr txBox="1"/>
      </xdr:nvSpPr>
      <xdr:spPr>
        <a:xfrm>
          <a:off x="663222" y="31002815"/>
          <a:ext cx="12065000" cy="47900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Enrollment by Racial/Ethnic Category. </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Provide numbers of undergraduate students for each of the following categories as of the institution’s official fall reporting date or as of </a:t>
          </a:r>
          <a:r>
            <a:rPr lang="en-US" sz="1100" b="1" i="0" u="sng" strike="noStrike">
              <a:solidFill>
                <a:schemeClr val="dk1"/>
              </a:solidFill>
              <a:effectLst/>
              <a:latin typeface="+mn-lt"/>
              <a:ea typeface="+mn-ea"/>
              <a:cs typeface="+mn-cs"/>
            </a:rPr>
            <a:t>October 15, 2024</a:t>
          </a:r>
          <a:r>
            <a:rPr lang="en-US" sz="1100" b="0" i="0" u="none" strike="noStrike">
              <a:solidFill>
                <a:schemeClr val="dk1"/>
              </a:solidFill>
              <a:effectLst/>
              <a:latin typeface="+mn-lt"/>
              <a:ea typeface="+mn-ea"/>
              <a:cs typeface="+mn-cs"/>
            </a:rPr>
            <a:t>. </a:t>
          </a:r>
          <a:endParaRPr lang="en-US"/>
        </a:p>
        <a:p>
          <a:endParaRPr lang="en-US" sz="1100"/>
        </a:p>
        <a:p>
          <a:r>
            <a:rPr lang="en-US" sz="1100" b="0" i="0" u="none" strike="noStrike">
              <a:solidFill>
                <a:schemeClr val="dk1"/>
              </a:solidFill>
              <a:effectLst/>
              <a:latin typeface="+mn-lt"/>
              <a:ea typeface="+mn-ea"/>
              <a:cs typeface="+mn-cs"/>
            </a:rPr>
            <a:t>•     Include international students only in the category "Nonresidents." </a:t>
          </a:r>
          <a:r>
            <a:rPr lang="en-US"/>
            <a:t> </a:t>
          </a:r>
        </a:p>
        <a:p>
          <a:r>
            <a:rPr lang="en-US" sz="1100" b="0" i="0" u="none" strike="noStrike">
              <a:solidFill>
                <a:schemeClr val="dk1"/>
              </a:solidFill>
              <a:effectLst/>
              <a:latin typeface="+mn-lt"/>
              <a:ea typeface="+mn-ea"/>
              <a:cs typeface="+mn-cs"/>
            </a:rPr>
            <a:t>•     Complete the “Total Undergraduates” column only if you cannot provide data for the first two columns.</a:t>
          </a:r>
          <a:r>
            <a:rPr lang="en-US"/>
            <a:t> </a:t>
          </a:r>
        </a:p>
        <a:p>
          <a:r>
            <a:rPr lang="en-US" sz="1100" b="0" i="0" u="none" strike="noStrike">
              <a:solidFill>
                <a:schemeClr val="dk1"/>
              </a:solidFill>
              <a:effectLst/>
              <a:latin typeface="+mn-lt"/>
              <a:ea typeface="+mn-ea"/>
              <a:cs typeface="+mn-cs"/>
            </a:rPr>
            <a:t>•     Report as your institution reports to IPEDS: persons who are Hispanic should be reported only on the</a:t>
          </a:r>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Hispanic line, not under any race, and persons who are </a:t>
          </a:r>
          <a:r>
            <a:rPr lang="en-US" sz="1100" b="0" i="0" u="none" strike="noStrike" baseline="0">
              <a:solidFill>
                <a:schemeClr val="dk1"/>
              </a:solidFill>
              <a:effectLst/>
              <a:latin typeface="+mn-lt"/>
              <a:ea typeface="+mn-ea"/>
              <a:cs typeface="+mn-cs"/>
            </a:rPr>
            <a:t>    </a:t>
          </a:r>
        </a:p>
        <a:p>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non-Hispanic multi-racial should be reported only under "Two or more races."</a:t>
          </a:r>
          <a:r>
            <a:rPr lang="en-US"/>
            <a:t> </a:t>
          </a:r>
        </a:p>
        <a:p>
          <a:r>
            <a:rPr lang="en-US" sz="1100" b="0" i="0" u="none" strike="noStrike">
              <a:solidFill>
                <a:schemeClr val="dk1"/>
              </a:solidFill>
              <a:effectLst/>
              <a:latin typeface="+mn-lt"/>
              <a:ea typeface="+mn-ea"/>
              <a:cs typeface="+mn-cs"/>
            </a:rPr>
            <a:t>•     New guidance from IPEDS for reporting aggregate data:</a:t>
          </a:r>
          <a:r>
            <a:rPr lang="en-US"/>
            <a:t> </a:t>
          </a:r>
          <a:r>
            <a:rPr lang="en-US" sz="1100" b="0" i="0" u="none" strike="noStrike">
              <a:solidFill>
                <a:schemeClr val="dk1"/>
              </a:solidFill>
              <a:effectLst/>
              <a:latin typeface="+mn-lt"/>
              <a:ea typeface="+mn-ea"/>
              <a:cs typeface="+mn-cs"/>
            </a:rPr>
            <a:t>Racial/ethnic designations are requested only for United States citizens, residents, and other eligible </a:t>
          </a:r>
        </a:p>
        <a:p>
          <a:r>
            <a:rPr lang="en-US" sz="1100" b="0" i="0" u="none" strike="noStrike">
              <a:solidFill>
                <a:schemeClr val="dk1"/>
              </a:solidFill>
              <a:effectLst/>
              <a:latin typeface="+mn-lt"/>
              <a:ea typeface="+mn-ea"/>
              <a:cs typeface="+mn-cs"/>
            </a:rPr>
            <a:t>       non-citizens.</a:t>
          </a:r>
          <a:br>
            <a:rPr lang="en-US" sz="1100" b="0" i="0" u="none" strike="noStrike">
              <a:solidFill>
                <a:schemeClr val="dk1"/>
              </a:solidFill>
              <a:effectLst/>
              <a:latin typeface="+mn-lt"/>
              <a:ea typeface="+mn-ea"/>
              <a:cs typeface="+mn-cs"/>
            </a:rPr>
          </a:br>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Eligible non-citizens include all students who completed high school or a GED equivalency within the United States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(including DACA and undocumented students) and who were not on an F-1 non-immigrant student visa at the time of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high school graduation.</a:t>
          </a:r>
          <a:r>
            <a:rPr lang="en-US"/>
            <a:t> </a:t>
          </a:r>
        </a:p>
        <a:p>
          <a:endParaRPr lang="en-US"/>
        </a:p>
        <a:p>
          <a:r>
            <a:rPr lang="en-US"/>
            <a:t>More information about other eligible (for financial aid purposes) non-citizens is available at</a:t>
          </a:r>
        </a:p>
        <a:p>
          <a:r>
            <a:rPr lang="en-US" sz="1100" u="sng">
              <a:solidFill>
                <a:sysClr val="windowText" lastClr="000000"/>
              </a:solidFill>
              <a:effectLst/>
              <a:latin typeface="+mn-lt"/>
              <a:ea typeface="+mn-ea"/>
              <a:cs typeface="+mn-cs"/>
            </a:rPr>
            <a:t>https://studentaid.gov/understand-aid/eligibility/requirements/non-us-citizens</a:t>
          </a:r>
        </a:p>
        <a:p>
          <a:endParaRPr lang="en-US"/>
        </a:p>
        <a:p>
          <a:r>
            <a:rPr lang="en-US"/>
            <a:t>Nonresident - A person who is not a citizen or national of the United States and who is in this country on a student visa</a:t>
          </a:r>
        </a:p>
        <a:p>
          <a:r>
            <a:rPr lang="en-US"/>
            <a:t>or temporary basis and does not have the right to remain indefinitely. Do not include DACA, undocumented, or other</a:t>
          </a:r>
        </a:p>
        <a:p>
          <a:r>
            <a:rPr lang="en-US"/>
            <a:t>eligible noncitizens in this category.</a:t>
          </a:r>
        </a:p>
        <a:p>
          <a:endParaRPr lang="en-US"/>
        </a:p>
        <a:p>
          <a:r>
            <a:rPr lang="en-US" sz="1100" b="0" i="0" u="none" strike="noStrike">
              <a:solidFill>
                <a:schemeClr val="dk1"/>
              </a:solidFill>
              <a:effectLst/>
              <a:latin typeface="+mn-lt"/>
              <a:ea typeface="+mn-ea"/>
              <a:cs typeface="+mn-cs"/>
            </a:rPr>
            <a:t>NOTE - Nonresidents are to be reported separately, in the boxes provided, rather than included in any of the seven</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racial/ethnic categories or in race/ethnicity unknown.</a:t>
          </a:r>
          <a:r>
            <a:rPr lang="en-US"/>
            <a:t>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Dual Enrollment: If your institution enrolls high school students in college courses for credit either </a:t>
          </a:r>
          <a:r>
            <a:rPr lang="en-US" sz="1100" b="1">
              <a:solidFill>
                <a:schemeClr val="dk1"/>
              </a:solidFill>
              <a:effectLst/>
              <a:latin typeface="+mn-lt"/>
              <a:ea typeface="+mn-ea"/>
              <a:cs typeface="+mn-cs"/>
            </a:rPr>
            <a:t>within a dual enrollment program</a:t>
          </a:r>
          <a:r>
            <a:rPr lang="en-US" sz="1100">
              <a:solidFill>
                <a:schemeClr val="dk1"/>
              </a:solidFill>
              <a:effectLst/>
              <a:latin typeface="+mn-lt"/>
              <a:ea typeface="+mn-ea"/>
              <a:cs typeface="+mn-cs"/>
            </a:rPr>
            <a:t> or </a:t>
          </a:r>
          <a:r>
            <a:rPr lang="en-US" sz="1100" b="1">
              <a:solidFill>
                <a:schemeClr val="dk1"/>
              </a:solidFill>
              <a:effectLst/>
              <a:latin typeface="+mn-lt"/>
              <a:ea typeface="+mn-ea"/>
              <a:cs typeface="+mn-cs"/>
            </a:rPr>
            <a:t>outside of a dual enrollment program,</a:t>
          </a:r>
          <a:r>
            <a:rPr lang="en-US" sz="1100">
              <a:solidFill>
                <a:schemeClr val="dk1"/>
              </a:solidFill>
              <a:effectLst/>
              <a:latin typeface="+mn-lt"/>
              <a:ea typeface="+mn-ea"/>
              <a:cs typeface="+mn-cs"/>
            </a:rPr>
            <a:t> you may report the unduplicated count as part of the non-degree-seeking students included in the “Total Undergraduates (both degree &amp; non-degree-seeking)” section. </a:t>
          </a:r>
        </a:p>
        <a:p>
          <a:endParaRPr lang="en-US"/>
        </a:p>
        <a:p>
          <a:endParaRPr lang="en-US"/>
        </a:p>
        <a:p>
          <a:endParaRPr lang="en-US"/>
        </a:p>
      </xdr:txBody>
    </xdr:sp>
    <xdr:clientData/>
  </xdr:twoCellAnchor>
  <xdr:twoCellAnchor>
    <xdr:from>
      <xdr:col>1</xdr:col>
      <xdr:colOff>7055</xdr:colOff>
      <xdr:row>167</xdr:row>
      <xdr:rowOff>183444</xdr:rowOff>
    </xdr:from>
    <xdr:to>
      <xdr:col>2</xdr:col>
      <xdr:colOff>0</xdr:colOff>
      <xdr:row>168</xdr:row>
      <xdr:rowOff>218722</xdr:rowOff>
    </xdr:to>
    <xdr:sp macro="" textlink="">
      <xdr:nvSpPr>
        <xdr:cNvPr id="29" name="TextBox 28">
          <a:extLst>
            <a:ext uri="{FF2B5EF4-FFF2-40B4-BE49-F238E27FC236}">
              <a16:creationId xmlns:a16="http://schemas.microsoft.com/office/drawing/2014/main" id="{D69887B4-A98F-47DA-9EF8-507EDC16A868}"/>
            </a:ext>
          </a:extLst>
        </xdr:cNvPr>
        <xdr:cNvSpPr txBox="1"/>
      </xdr:nvSpPr>
      <xdr:spPr>
        <a:xfrm>
          <a:off x="578555" y="37182777"/>
          <a:ext cx="3167945" cy="21872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Degree-Seeking First-Time First Year</a:t>
          </a:r>
          <a:endParaRPr lang="en-US"/>
        </a:p>
        <a:p>
          <a:pPr algn="l"/>
          <a:endParaRPr lang="en-US" sz="1100" b="1"/>
        </a:p>
      </xdr:txBody>
    </xdr:sp>
    <xdr:clientData/>
  </xdr:twoCellAnchor>
  <xdr:twoCellAnchor>
    <xdr:from>
      <xdr:col>1</xdr:col>
      <xdr:colOff>49388</xdr:colOff>
      <xdr:row>179</xdr:row>
      <xdr:rowOff>171451</xdr:rowOff>
    </xdr:from>
    <xdr:to>
      <xdr:col>2</xdr:col>
      <xdr:colOff>6349</xdr:colOff>
      <xdr:row>181</xdr:row>
      <xdr:rowOff>21168</xdr:rowOff>
    </xdr:to>
    <xdr:sp macro="" textlink="">
      <xdr:nvSpPr>
        <xdr:cNvPr id="31" name="TextBox 30">
          <a:extLst>
            <a:ext uri="{FF2B5EF4-FFF2-40B4-BE49-F238E27FC236}">
              <a16:creationId xmlns:a16="http://schemas.microsoft.com/office/drawing/2014/main" id="{F630025B-3BCE-46A9-9FD1-0E654D084BD1}"/>
            </a:ext>
          </a:extLst>
        </xdr:cNvPr>
        <xdr:cNvSpPr txBox="1"/>
      </xdr:nvSpPr>
      <xdr:spPr>
        <a:xfrm>
          <a:off x="1093610" y="39068729"/>
          <a:ext cx="3421239" cy="49177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Degree-Seeking Undergraduates (include first-time first-year)</a:t>
          </a:r>
          <a:endParaRPr lang="en-US" sz="1100" b="1"/>
        </a:p>
      </xdr:txBody>
    </xdr:sp>
    <xdr:clientData/>
  </xdr:twoCellAnchor>
  <xdr:twoCellAnchor>
    <xdr:from>
      <xdr:col>0</xdr:col>
      <xdr:colOff>1037166</xdr:colOff>
      <xdr:row>191</xdr:row>
      <xdr:rowOff>171449</xdr:rowOff>
    </xdr:from>
    <xdr:to>
      <xdr:col>2</xdr:col>
      <xdr:colOff>7055</xdr:colOff>
      <xdr:row>193</xdr:row>
      <xdr:rowOff>14110</xdr:rowOff>
    </xdr:to>
    <xdr:sp macro="" textlink="">
      <xdr:nvSpPr>
        <xdr:cNvPr id="35" name="TextBox 34">
          <a:extLst>
            <a:ext uri="{FF2B5EF4-FFF2-40B4-BE49-F238E27FC236}">
              <a16:creationId xmlns:a16="http://schemas.microsoft.com/office/drawing/2014/main" id="{17882EC2-B895-45AD-88F2-6EBF4865DF37}"/>
            </a:ext>
          </a:extLst>
        </xdr:cNvPr>
        <xdr:cNvSpPr txBox="1"/>
      </xdr:nvSpPr>
      <xdr:spPr>
        <a:xfrm>
          <a:off x="1037166" y="41968560"/>
          <a:ext cx="3478389" cy="48471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Total Undergraduates (both degree &amp; non-degree-seeking)</a:t>
          </a:r>
          <a:endParaRPr lang="en-US" sz="1100" b="1"/>
        </a:p>
      </xdr:txBody>
    </xdr:sp>
    <xdr:clientData/>
  </xdr:twoCellAnchor>
  <xdr:twoCellAnchor>
    <xdr:from>
      <xdr:col>1</xdr:col>
      <xdr:colOff>3460751</xdr:colOff>
      <xdr:row>191</xdr:row>
      <xdr:rowOff>171450</xdr:rowOff>
    </xdr:from>
    <xdr:to>
      <xdr:col>3</xdr:col>
      <xdr:colOff>7057</xdr:colOff>
      <xdr:row>193</xdr:row>
      <xdr:rowOff>0</xdr:rowOff>
    </xdr:to>
    <xdr:sp macro="" textlink="">
      <xdr:nvSpPr>
        <xdr:cNvPr id="36" name="TextBox 35">
          <a:extLst>
            <a:ext uri="{FF2B5EF4-FFF2-40B4-BE49-F238E27FC236}">
              <a16:creationId xmlns:a16="http://schemas.microsoft.com/office/drawing/2014/main" id="{31630C1C-BC81-4C7B-8618-943BEB48961E}"/>
            </a:ext>
          </a:extLst>
        </xdr:cNvPr>
        <xdr:cNvSpPr txBox="1"/>
      </xdr:nvSpPr>
      <xdr:spPr>
        <a:xfrm>
          <a:off x="4123973" y="41495839"/>
          <a:ext cx="2162528" cy="47060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204</xdr:row>
      <xdr:rowOff>0</xdr:rowOff>
    </xdr:from>
    <xdr:to>
      <xdr:col>4</xdr:col>
      <xdr:colOff>463550</xdr:colOff>
      <xdr:row>205</xdr:row>
      <xdr:rowOff>171450</xdr:rowOff>
    </xdr:to>
    <xdr:sp macro="" textlink="">
      <xdr:nvSpPr>
        <xdr:cNvPr id="37" name="TextBox 36">
          <a:extLst>
            <a:ext uri="{FF2B5EF4-FFF2-40B4-BE49-F238E27FC236}">
              <a16:creationId xmlns:a16="http://schemas.microsoft.com/office/drawing/2014/main" id="{1C53908C-9AB4-4366-9090-1C14F60E6D2F}"/>
            </a:ext>
          </a:extLst>
        </xdr:cNvPr>
        <xdr:cNvSpPr txBox="1"/>
      </xdr:nvSpPr>
      <xdr:spPr>
        <a:xfrm>
          <a:off x="609600" y="37941250"/>
          <a:ext cx="5060950" cy="355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Persistence</a:t>
          </a:r>
        </a:p>
        <a:p>
          <a:endParaRPr lang="en-US" sz="1100" b="1"/>
        </a:p>
      </xdr:txBody>
    </xdr:sp>
    <xdr:clientData/>
  </xdr:twoCellAnchor>
  <xdr:twoCellAnchor>
    <xdr:from>
      <xdr:col>2</xdr:col>
      <xdr:colOff>0</xdr:colOff>
      <xdr:row>208</xdr:row>
      <xdr:rowOff>0</xdr:rowOff>
    </xdr:from>
    <xdr:to>
      <xdr:col>3</xdr:col>
      <xdr:colOff>14112</xdr:colOff>
      <xdr:row>209</xdr:row>
      <xdr:rowOff>7056</xdr:rowOff>
    </xdr:to>
    <xdr:sp macro="" textlink="">
      <xdr:nvSpPr>
        <xdr:cNvPr id="38" name="TextBox 37">
          <a:extLst>
            <a:ext uri="{FF2B5EF4-FFF2-40B4-BE49-F238E27FC236}">
              <a16:creationId xmlns:a16="http://schemas.microsoft.com/office/drawing/2014/main" id="{FE10B04A-27CF-43DE-AF41-063A3066F7CA}"/>
            </a:ext>
          </a:extLst>
        </xdr:cNvPr>
        <xdr:cNvSpPr txBox="1"/>
      </xdr:nvSpPr>
      <xdr:spPr>
        <a:xfrm>
          <a:off x="4127500" y="45106167"/>
          <a:ext cx="2166056" cy="5503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220</xdr:row>
      <xdr:rowOff>0</xdr:rowOff>
    </xdr:from>
    <xdr:to>
      <xdr:col>5</xdr:col>
      <xdr:colOff>76200</xdr:colOff>
      <xdr:row>240</xdr:row>
      <xdr:rowOff>76200</xdr:rowOff>
    </xdr:to>
    <xdr:sp macro="" textlink="">
      <xdr:nvSpPr>
        <xdr:cNvPr id="39" name="TextBox 38">
          <a:extLst>
            <a:ext uri="{FF2B5EF4-FFF2-40B4-BE49-F238E27FC236}">
              <a16:creationId xmlns:a16="http://schemas.microsoft.com/office/drawing/2014/main" id="{7C3CBCED-1091-4327-A3A1-0744F1E6D565}"/>
            </a:ext>
          </a:extLst>
        </xdr:cNvPr>
        <xdr:cNvSpPr txBox="1"/>
      </xdr:nvSpPr>
      <xdr:spPr>
        <a:xfrm>
          <a:off x="609600" y="41255950"/>
          <a:ext cx="5283200" cy="375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B4-B21: Graduation Rates</a:t>
          </a:r>
          <a:r>
            <a:rPr lang="en-US"/>
            <a:t> </a:t>
          </a:r>
        </a:p>
        <a:p>
          <a:endParaRPr lang="en-US" sz="1100" b="1"/>
        </a:p>
        <a:p>
          <a:r>
            <a:rPr lang="en-US" sz="1100" b="0" i="0" u="none" strike="noStrike">
              <a:solidFill>
                <a:schemeClr val="dk1"/>
              </a:solidFill>
              <a:effectLst/>
              <a:latin typeface="+mn-lt"/>
              <a:ea typeface="+mn-ea"/>
              <a:cs typeface="+mn-cs"/>
            </a:rPr>
            <a:t>The items in this section correspond to data elements collected by the IPEDS Web-based Data Collection System’s Graduation Rate Survey (GRS).</a:t>
          </a:r>
          <a:r>
            <a:rPr lang="en-US"/>
            <a:t> </a:t>
          </a:r>
        </a:p>
        <a:p>
          <a:endParaRPr lang="en-US" sz="1100" b="1"/>
        </a:p>
        <a:p>
          <a:r>
            <a:rPr lang="en-US" sz="1100" b="0" i="0" u="none" strike="noStrike">
              <a:solidFill>
                <a:schemeClr val="dk1"/>
              </a:solidFill>
              <a:effectLst/>
              <a:latin typeface="+mn-lt"/>
              <a:ea typeface="+mn-ea"/>
              <a:cs typeface="+mn-cs"/>
            </a:rPr>
            <a:t>•     For complete instructions and definitions of data elements, see the IPEDS GRS Forms and Instructions for the 2024-2025 Survey. </a:t>
          </a:r>
          <a:r>
            <a:rPr lang="en-US" sz="1100" b="0" i="0" u="sng" strike="noStrike">
              <a:solidFill>
                <a:schemeClr val="dk1"/>
              </a:solidFill>
              <a:effectLst/>
              <a:latin typeface="+mn-lt"/>
              <a:ea typeface="+mn-ea"/>
              <a:cs typeface="+mn-cs"/>
            </a:rPr>
            <a:t>https://nces.ed.gov/ipeds/use-the-data/survey-components/9/graduation-rates</a:t>
          </a:r>
          <a:r>
            <a:rPr lang="en-US" sz="1100" b="0" i="0" u="none" strike="noStrike">
              <a:solidFill>
                <a:schemeClr val="dk1"/>
              </a:solidFill>
              <a:effectLst/>
              <a:latin typeface="+mn-lt"/>
              <a:ea typeface="+mn-ea"/>
              <a:cs typeface="+mn-cs"/>
            </a:rPr>
            <a:t> </a:t>
          </a:r>
          <a:r>
            <a:rPr lang="en-US"/>
            <a:t> </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In the following section for bachelor’s or equivalent programs, please disaggregate the Fall 2017 and Fall 2018 cohorts (formerly CDS B4-B11) into four groups: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Students who received a Federal Pell Grant*</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Recipients of a subsidized Stafford Loan who did not receive a Pell Grant</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Students who did not receive either a Pell Grant or a subsidized Stafford Loan</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Total (all students, regardless of Pell Grant or subsidized loan status)</a:t>
          </a:r>
          <a:br>
            <a:rPr lang="en-US" sz="1100" b="0" i="0" u="none" strike="noStrike">
              <a:solidFill>
                <a:schemeClr val="dk1"/>
              </a:solidFill>
              <a:effectLst/>
              <a:latin typeface="+mn-lt"/>
              <a:ea typeface="+mn-ea"/>
              <a:cs typeface="+mn-cs"/>
            </a:rPr>
          </a:b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*Students who received both a Federal Pell Grant and a subsidized Stafford Loan should be reported in the "Recipients of a Federal Pell Grant" column.</a:t>
          </a:r>
          <a:br>
            <a:rPr lang="en-US" sz="1100" b="0" i="0" u="none" strike="noStrike">
              <a:solidFill>
                <a:schemeClr val="dk1"/>
              </a:solidFill>
              <a:effectLst/>
              <a:latin typeface="+mn-lt"/>
              <a:ea typeface="+mn-ea"/>
              <a:cs typeface="+mn-cs"/>
            </a:rPr>
          </a:b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For each graduation rate grid below, the numbers in the first three columns for Questions A-G should sum to the cohort total in the fourth column (formerly CDS B4-B11).</a:t>
          </a:r>
          <a:r>
            <a:rPr lang="en-US"/>
            <a:t> </a:t>
          </a:r>
          <a:endParaRPr lang="en-US" sz="1100" b="1"/>
        </a:p>
      </xdr:txBody>
    </xdr:sp>
    <xdr:clientData/>
  </xdr:twoCellAnchor>
  <xdr:twoCellAnchor>
    <xdr:from>
      <xdr:col>1</xdr:col>
      <xdr:colOff>0</xdr:colOff>
      <xdr:row>242</xdr:row>
      <xdr:rowOff>0</xdr:rowOff>
    </xdr:from>
    <xdr:to>
      <xdr:col>4</xdr:col>
      <xdr:colOff>387350</xdr:colOff>
      <xdr:row>247</xdr:row>
      <xdr:rowOff>114300</xdr:rowOff>
    </xdr:to>
    <xdr:sp macro="" textlink="">
      <xdr:nvSpPr>
        <xdr:cNvPr id="40" name="TextBox 39">
          <a:extLst>
            <a:ext uri="{FF2B5EF4-FFF2-40B4-BE49-F238E27FC236}">
              <a16:creationId xmlns:a16="http://schemas.microsoft.com/office/drawing/2014/main" id="{856F0445-932F-4091-BCA7-F0A0128D761F}"/>
            </a:ext>
          </a:extLst>
        </xdr:cNvPr>
        <xdr:cNvSpPr txBox="1"/>
      </xdr:nvSpPr>
      <xdr:spPr>
        <a:xfrm>
          <a:off x="609600" y="45307250"/>
          <a:ext cx="4984750" cy="1035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u="none" strike="noStrike">
              <a:solidFill>
                <a:schemeClr val="dk1"/>
              </a:solidFill>
              <a:effectLst/>
              <a:latin typeface="+mn-lt"/>
              <a:ea typeface="+mn-ea"/>
              <a:cs typeface="+mn-cs"/>
            </a:rPr>
            <a:t>For Bachelor’s or Equivalent Programs</a:t>
          </a:r>
          <a:r>
            <a:rPr lang="en-US"/>
            <a:t> </a:t>
          </a:r>
        </a:p>
        <a:p>
          <a:endParaRPr lang="en-US" sz="1100" b="1"/>
        </a:p>
        <a:p>
          <a:r>
            <a:rPr lang="en-US" sz="1100" b="0" i="0" u="none" strike="noStrike">
              <a:solidFill>
                <a:schemeClr val="dk1"/>
              </a:solidFill>
              <a:effectLst/>
              <a:latin typeface="+mn-lt"/>
              <a:ea typeface="+mn-ea"/>
              <a:cs typeface="+mn-cs"/>
            </a:rPr>
            <a:t>Please provide data for the </a:t>
          </a:r>
          <a:r>
            <a:rPr lang="en-US" sz="1100" b="1" i="0" u="none" strike="noStrike">
              <a:solidFill>
                <a:schemeClr val="dk1"/>
              </a:solidFill>
              <a:effectLst/>
              <a:latin typeface="+mn-lt"/>
              <a:ea typeface="+mn-ea"/>
              <a:cs typeface="+mn-cs"/>
            </a:rPr>
            <a:t>Fall 2018</a:t>
          </a:r>
          <a:r>
            <a:rPr lang="en-US" sz="1100" b="0" i="0" u="none" strike="noStrike">
              <a:solidFill>
                <a:schemeClr val="dk1"/>
              </a:solidFill>
              <a:effectLst/>
              <a:latin typeface="+mn-lt"/>
              <a:ea typeface="+mn-ea"/>
              <a:cs typeface="+mn-cs"/>
            </a:rPr>
            <a:t> cohort if available. If Fall 2018</a:t>
          </a:r>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cohort data are not available, provide data for the</a:t>
          </a:r>
          <a:r>
            <a:rPr lang="en-US" sz="1100" b="1" i="0" u="none" strike="noStrike">
              <a:solidFill>
                <a:schemeClr val="dk1"/>
              </a:solidFill>
              <a:effectLst/>
              <a:latin typeface="+mn-lt"/>
              <a:ea typeface="+mn-ea"/>
              <a:cs typeface="+mn-cs"/>
            </a:rPr>
            <a:t> Fall 2017</a:t>
          </a:r>
          <a:r>
            <a:rPr lang="en-US" sz="1100" b="0" i="0" u="none" strike="noStrike">
              <a:solidFill>
                <a:schemeClr val="dk1"/>
              </a:solidFill>
              <a:effectLst/>
              <a:latin typeface="+mn-lt"/>
              <a:ea typeface="+mn-ea"/>
              <a:cs typeface="+mn-cs"/>
            </a:rPr>
            <a:t> cohort.</a:t>
          </a:r>
          <a:r>
            <a:rPr lang="en-US"/>
            <a:t> </a:t>
          </a:r>
        </a:p>
        <a:p>
          <a:endParaRPr lang="en-US" sz="1100" b="1"/>
        </a:p>
      </xdr:txBody>
    </xdr:sp>
    <xdr:clientData/>
  </xdr:twoCellAnchor>
  <xdr:twoCellAnchor>
    <xdr:from>
      <xdr:col>1</xdr:col>
      <xdr:colOff>0</xdr:colOff>
      <xdr:row>250</xdr:row>
      <xdr:rowOff>0</xdr:rowOff>
    </xdr:from>
    <xdr:to>
      <xdr:col>4</xdr:col>
      <xdr:colOff>387350</xdr:colOff>
      <xdr:row>251</xdr:row>
      <xdr:rowOff>158750</xdr:rowOff>
    </xdr:to>
    <xdr:sp macro="" textlink="">
      <xdr:nvSpPr>
        <xdr:cNvPr id="43" name="TextBox 42">
          <a:extLst>
            <a:ext uri="{FF2B5EF4-FFF2-40B4-BE49-F238E27FC236}">
              <a16:creationId xmlns:a16="http://schemas.microsoft.com/office/drawing/2014/main" id="{9AF34328-48F7-482B-90B0-96CD4F61FFF1}"/>
            </a:ext>
          </a:extLst>
        </xdr:cNvPr>
        <xdr:cNvSpPr txBox="1"/>
      </xdr:nvSpPr>
      <xdr:spPr>
        <a:xfrm>
          <a:off x="609600" y="47885350"/>
          <a:ext cx="498475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1" u="none" strike="noStrike">
              <a:solidFill>
                <a:schemeClr val="dk1"/>
              </a:solidFill>
              <a:effectLst/>
              <a:latin typeface="+mn-lt"/>
              <a:ea typeface="+mn-ea"/>
              <a:cs typeface="+mn-cs"/>
            </a:rPr>
            <a:t>Fall 2018 Cohort</a:t>
          </a:r>
          <a:r>
            <a:rPr lang="en-US"/>
            <a:t> </a:t>
          </a:r>
          <a:endParaRPr lang="en-US" sz="1100" b="1"/>
        </a:p>
      </xdr:txBody>
    </xdr:sp>
    <xdr:clientData/>
  </xdr:twoCellAnchor>
  <xdr:twoCellAnchor>
    <xdr:from>
      <xdr:col>1</xdr:col>
      <xdr:colOff>0</xdr:colOff>
      <xdr:row>208</xdr:row>
      <xdr:rowOff>0</xdr:rowOff>
    </xdr:from>
    <xdr:to>
      <xdr:col>2</xdr:col>
      <xdr:colOff>19050</xdr:colOff>
      <xdr:row>209</xdr:row>
      <xdr:rowOff>12700</xdr:rowOff>
    </xdr:to>
    <xdr:sp macro="" textlink="">
      <xdr:nvSpPr>
        <xdr:cNvPr id="44" name="TextBox 43">
          <a:extLst>
            <a:ext uri="{FF2B5EF4-FFF2-40B4-BE49-F238E27FC236}">
              <a16:creationId xmlns:a16="http://schemas.microsoft.com/office/drawing/2014/main" id="{F4E0219B-219C-485D-879A-934383F50B07}"/>
            </a:ext>
          </a:extLst>
        </xdr:cNvPr>
        <xdr:cNvSpPr txBox="1"/>
      </xdr:nvSpPr>
      <xdr:spPr>
        <a:xfrm>
          <a:off x="609600" y="38677850"/>
          <a:ext cx="2705100" cy="558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Number of degrees awarded by your institution from </a:t>
          </a:r>
          <a:r>
            <a:rPr lang="en-US" sz="1100" b="1" i="0" u="sng">
              <a:solidFill>
                <a:schemeClr val="dk1"/>
              </a:solidFill>
              <a:effectLst/>
              <a:latin typeface="+mn-lt"/>
              <a:ea typeface="+mn-ea"/>
              <a:cs typeface="+mn-cs"/>
            </a:rPr>
            <a:t>July 1, 2023, to June 30, 2024</a:t>
          </a:r>
          <a:r>
            <a:rPr lang="en-US" sz="1100" b="1" i="0">
              <a:solidFill>
                <a:schemeClr val="dk1"/>
              </a:solidFill>
              <a:effectLst/>
              <a:latin typeface="+mn-lt"/>
              <a:ea typeface="+mn-ea"/>
              <a:cs typeface="+mn-cs"/>
            </a:rPr>
            <a:t>.</a:t>
          </a:r>
          <a:r>
            <a:rPr lang="en-US" sz="1100">
              <a:solidFill>
                <a:schemeClr val="dk1"/>
              </a:solidFill>
              <a:effectLst/>
              <a:latin typeface="+mn-lt"/>
              <a:ea typeface="+mn-ea"/>
              <a:cs typeface="+mn-cs"/>
            </a:rPr>
            <a:t> </a:t>
          </a:r>
          <a:endParaRPr lang="en-US">
            <a:effectLst/>
          </a:endParaRPr>
        </a:p>
      </xdr:txBody>
    </xdr:sp>
    <xdr:clientData/>
  </xdr:twoCellAnchor>
  <xdr:twoCellAnchor>
    <xdr:from>
      <xdr:col>1</xdr:col>
      <xdr:colOff>42334</xdr:colOff>
      <xdr:row>252</xdr:row>
      <xdr:rowOff>171450</xdr:rowOff>
    </xdr:from>
    <xdr:to>
      <xdr:col>2</xdr:col>
      <xdr:colOff>6350</xdr:colOff>
      <xdr:row>254</xdr:row>
      <xdr:rowOff>28222</xdr:rowOff>
    </xdr:to>
    <xdr:sp macro="" textlink="">
      <xdr:nvSpPr>
        <xdr:cNvPr id="47" name="TextBox 46">
          <a:extLst>
            <a:ext uri="{FF2B5EF4-FFF2-40B4-BE49-F238E27FC236}">
              <a16:creationId xmlns:a16="http://schemas.microsoft.com/office/drawing/2014/main" id="{F910E623-58DE-471D-A8C0-903E85A16B28}"/>
            </a:ext>
          </a:extLst>
        </xdr:cNvPr>
        <xdr:cNvSpPr txBox="1"/>
      </xdr:nvSpPr>
      <xdr:spPr>
        <a:xfrm>
          <a:off x="1086556" y="54322839"/>
          <a:ext cx="3428294" cy="56938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Initial 2018 cohort of first-time, full-time, bachelor's (or equivalent) degree-seeking undergraduate students</a:t>
          </a:r>
        </a:p>
      </xdr:txBody>
    </xdr:sp>
    <xdr:clientData/>
  </xdr:twoCellAnchor>
  <xdr:twoCellAnchor>
    <xdr:from>
      <xdr:col>1</xdr:col>
      <xdr:colOff>3460751</xdr:colOff>
      <xdr:row>252</xdr:row>
      <xdr:rowOff>171450</xdr:rowOff>
    </xdr:from>
    <xdr:to>
      <xdr:col>3</xdr:col>
      <xdr:colOff>1</xdr:colOff>
      <xdr:row>254</xdr:row>
      <xdr:rowOff>21166</xdr:rowOff>
    </xdr:to>
    <xdr:sp macro="" textlink="">
      <xdr:nvSpPr>
        <xdr:cNvPr id="48" name="TextBox 47">
          <a:extLst>
            <a:ext uri="{FF2B5EF4-FFF2-40B4-BE49-F238E27FC236}">
              <a16:creationId xmlns:a16="http://schemas.microsoft.com/office/drawing/2014/main" id="{B078BCA8-AE69-4276-AB7F-E26A897393A1}"/>
            </a:ext>
          </a:extLst>
        </xdr:cNvPr>
        <xdr:cNvSpPr txBox="1"/>
      </xdr:nvSpPr>
      <xdr:spPr>
        <a:xfrm>
          <a:off x="4123973" y="53850117"/>
          <a:ext cx="2155472" cy="56232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1037167</xdr:colOff>
      <xdr:row>258</xdr:row>
      <xdr:rowOff>171451</xdr:rowOff>
    </xdr:from>
    <xdr:to>
      <xdr:col>2</xdr:col>
      <xdr:colOff>6350</xdr:colOff>
      <xdr:row>260</xdr:row>
      <xdr:rowOff>1</xdr:rowOff>
    </xdr:to>
    <xdr:sp macro="" textlink="">
      <xdr:nvSpPr>
        <xdr:cNvPr id="51" name="TextBox 50">
          <a:extLst>
            <a:ext uri="{FF2B5EF4-FFF2-40B4-BE49-F238E27FC236}">
              <a16:creationId xmlns:a16="http://schemas.microsoft.com/office/drawing/2014/main" id="{0D2FD3F2-4EBB-45A3-BF58-8819A92B6AED}"/>
            </a:ext>
          </a:extLst>
        </xdr:cNvPr>
        <xdr:cNvSpPr txBox="1"/>
      </xdr:nvSpPr>
      <xdr:spPr>
        <a:xfrm>
          <a:off x="1037167" y="56192562"/>
          <a:ext cx="3477683" cy="14513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2018 cohort, how many did not persist and did not graduate for the following reasons: </a:t>
          </a:r>
        </a:p>
        <a:p>
          <a:pPr algn="l"/>
          <a:r>
            <a:rPr lang="en-US" sz="1100" b="1"/>
            <a:t>• Deceased</a:t>
          </a:r>
        </a:p>
        <a:p>
          <a:pPr algn="l"/>
          <a:r>
            <a:rPr lang="en-US" sz="1100" b="1"/>
            <a:t>• Permanently Disabled</a:t>
          </a:r>
        </a:p>
        <a:p>
          <a:pPr algn="l"/>
          <a:r>
            <a:rPr lang="en-US" sz="1100" b="1"/>
            <a:t>• Armed Forces</a:t>
          </a:r>
        </a:p>
        <a:p>
          <a:pPr algn="l"/>
          <a:r>
            <a:rPr lang="en-US" sz="1100" b="1"/>
            <a:t>• Foreign Aid Service of the Federal Government</a:t>
          </a:r>
        </a:p>
        <a:p>
          <a:pPr algn="l"/>
          <a:r>
            <a:rPr lang="en-US" sz="1100" b="1"/>
            <a:t>• Official church missions</a:t>
          </a:r>
        </a:p>
        <a:p>
          <a:pPr algn="l"/>
          <a:r>
            <a:rPr lang="en-US" sz="1100" b="1"/>
            <a:t>• Report Total Allowable Exclusions</a:t>
          </a:r>
        </a:p>
      </xdr:txBody>
    </xdr:sp>
    <xdr:clientData/>
  </xdr:twoCellAnchor>
  <xdr:twoCellAnchor>
    <xdr:from>
      <xdr:col>2</xdr:col>
      <xdr:colOff>0</xdr:colOff>
      <xdr:row>258</xdr:row>
      <xdr:rowOff>171450</xdr:rowOff>
    </xdr:from>
    <xdr:to>
      <xdr:col>3</xdr:col>
      <xdr:colOff>21167</xdr:colOff>
      <xdr:row>260</xdr:row>
      <xdr:rowOff>7055</xdr:rowOff>
    </xdr:to>
    <xdr:sp macro="" textlink="">
      <xdr:nvSpPr>
        <xdr:cNvPr id="52" name="TextBox 51">
          <a:extLst>
            <a:ext uri="{FF2B5EF4-FFF2-40B4-BE49-F238E27FC236}">
              <a16:creationId xmlns:a16="http://schemas.microsoft.com/office/drawing/2014/main" id="{CA6265A2-856E-46C7-8354-E0FC2B9F127D}"/>
            </a:ext>
          </a:extLst>
        </xdr:cNvPr>
        <xdr:cNvSpPr txBox="1"/>
      </xdr:nvSpPr>
      <xdr:spPr>
        <a:xfrm>
          <a:off x="4127500" y="55719839"/>
          <a:ext cx="2173111" cy="145838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1037166</xdr:colOff>
      <xdr:row>264</xdr:row>
      <xdr:rowOff>171450</xdr:rowOff>
    </xdr:from>
    <xdr:to>
      <xdr:col>2</xdr:col>
      <xdr:colOff>6349</xdr:colOff>
      <xdr:row>266</xdr:row>
      <xdr:rowOff>0</xdr:rowOff>
    </xdr:to>
    <xdr:sp macro="" textlink="">
      <xdr:nvSpPr>
        <xdr:cNvPr id="53" name="TextBox 52">
          <a:extLst>
            <a:ext uri="{FF2B5EF4-FFF2-40B4-BE49-F238E27FC236}">
              <a16:creationId xmlns:a16="http://schemas.microsoft.com/office/drawing/2014/main" id="{8C93F397-2CC6-493F-B970-DA5957A21FA5}"/>
            </a:ext>
          </a:extLst>
        </xdr:cNvPr>
        <xdr:cNvSpPr txBox="1"/>
      </xdr:nvSpPr>
      <xdr:spPr>
        <a:xfrm>
          <a:off x="1037166" y="58972450"/>
          <a:ext cx="3477683" cy="54116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Final 2018 cohort, after adjusting for allowable exclusions</a:t>
          </a:r>
        </a:p>
      </xdr:txBody>
    </xdr:sp>
    <xdr:clientData/>
  </xdr:twoCellAnchor>
  <xdr:twoCellAnchor>
    <xdr:from>
      <xdr:col>1</xdr:col>
      <xdr:colOff>3460751</xdr:colOff>
      <xdr:row>264</xdr:row>
      <xdr:rowOff>171450</xdr:rowOff>
    </xdr:from>
    <xdr:to>
      <xdr:col>3</xdr:col>
      <xdr:colOff>7057</xdr:colOff>
      <xdr:row>266</xdr:row>
      <xdr:rowOff>7055</xdr:rowOff>
    </xdr:to>
    <xdr:sp macro="" textlink="">
      <xdr:nvSpPr>
        <xdr:cNvPr id="54" name="TextBox 53">
          <a:extLst>
            <a:ext uri="{FF2B5EF4-FFF2-40B4-BE49-F238E27FC236}">
              <a16:creationId xmlns:a16="http://schemas.microsoft.com/office/drawing/2014/main" id="{E6D9C716-197F-4EF5-932A-CD959AB36723}"/>
            </a:ext>
          </a:extLst>
        </xdr:cNvPr>
        <xdr:cNvSpPr txBox="1"/>
      </xdr:nvSpPr>
      <xdr:spPr>
        <a:xfrm>
          <a:off x="4123973" y="58499728"/>
          <a:ext cx="2162528" cy="54821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271</xdr:row>
      <xdr:rowOff>0</xdr:rowOff>
    </xdr:from>
    <xdr:to>
      <xdr:col>2</xdr:col>
      <xdr:colOff>6350</xdr:colOff>
      <xdr:row>271</xdr:row>
      <xdr:rowOff>529167</xdr:rowOff>
    </xdr:to>
    <xdr:sp macro="" textlink="">
      <xdr:nvSpPr>
        <xdr:cNvPr id="55" name="TextBox 54">
          <a:extLst>
            <a:ext uri="{FF2B5EF4-FFF2-40B4-BE49-F238E27FC236}">
              <a16:creationId xmlns:a16="http://schemas.microsoft.com/office/drawing/2014/main" id="{451D28B9-0F13-449A-8E99-44F19487D487}"/>
            </a:ext>
          </a:extLst>
        </xdr:cNvPr>
        <xdr:cNvSpPr txBox="1"/>
      </xdr:nvSpPr>
      <xdr:spPr>
        <a:xfrm>
          <a:off x="1044222" y="60847111"/>
          <a:ext cx="3470628" cy="5291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2018 cohort, how many completed the program in four years or less (by Aug. 31, 2022) </a:t>
          </a:r>
        </a:p>
      </xdr:txBody>
    </xdr:sp>
    <xdr:clientData/>
  </xdr:twoCellAnchor>
  <xdr:twoCellAnchor>
    <xdr:from>
      <xdr:col>1</xdr:col>
      <xdr:colOff>3460750</xdr:colOff>
      <xdr:row>270</xdr:row>
      <xdr:rowOff>176388</xdr:rowOff>
    </xdr:from>
    <xdr:to>
      <xdr:col>3</xdr:col>
      <xdr:colOff>28223</xdr:colOff>
      <xdr:row>272</xdr:row>
      <xdr:rowOff>14111</xdr:rowOff>
    </xdr:to>
    <xdr:sp macro="" textlink="">
      <xdr:nvSpPr>
        <xdr:cNvPr id="56" name="TextBox 55">
          <a:extLst>
            <a:ext uri="{FF2B5EF4-FFF2-40B4-BE49-F238E27FC236}">
              <a16:creationId xmlns:a16="http://schemas.microsoft.com/office/drawing/2014/main" id="{7821E32A-36F5-4DA5-85CC-F3EE1CAA3200}"/>
            </a:ext>
          </a:extLst>
        </xdr:cNvPr>
        <xdr:cNvSpPr txBox="1"/>
      </xdr:nvSpPr>
      <xdr:spPr>
        <a:xfrm>
          <a:off x="4024630" y="60145788"/>
          <a:ext cx="2869213" cy="55400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277</xdr:row>
      <xdr:rowOff>0</xdr:rowOff>
    </xdr:from>
    <xdr:to>
      <xdr:col>2</xdr:col>
      <xdr:colOff>6350</xdr:colOff>
      <xdr:row>278</xdr:row>
      <xdr:rowOff>0</xdr:rowOff>
    </xdr:to>
    <xdr:sp macro="" textlink="">
      <xdr:nvSpPr>
        <xdr:cNvPr id="57" name="TextBox 56">
          <a:extLst>
            <a:ext uri="{FF2B5EF4-FFF2-40B4-BE49-F238E27FC236}">
              <a16:creationId xmlns:a16="http://schemas.microsoft.com/office/drawing/2014/main" id="{42239180-8D7E-40BB-9D8C-9644B417DD59}"/>
            </a:ext>
          </a:extLst>
        </xdr:cNvPr>
        <xdr:cNvSpPr txBox="1"/>
      </xdr:nvSpPr>
      <xdr:spPr>
        <a:xfrm>
          <a:off x="596900" y="54997350"/>
          <a:ext cx="3194050" cy="5334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2018 cohort, how many completed the program in more than four years but in five years or less (after Aug. 31, 2022 and by Aug. 31, 2023)</a:t>
          </a:r>
        </a:p>
      </xdr:txBody>
    </xdr:sp>
    <xdr:clientData/>
  </xdr:twoCellAnchor>
  <xdr:twoCellAnchor>
    <xdr:from>
      <xdr:col>1</xdr:col>
      <xdr:colOff>3460750</xdr:colOff>
      <xdr:row>277</xdr:row>
      <xdr:rowOff>0</xdr:rowOff>
    </xdr:from>
    <xdr:to>
      <xdr:col>3</xdr:col>
      <xdr:colOff>21167</xdr:colOff>
      <xdr:row>278</xdr:row>
      <xdr:rowOff>7056</xdr:rowOff>
    </xdr:to>
    <xdr:sp macro="" textlink="">
      <xdr:nvSpPr>
        <xdr:cNvPr id="58" name="TextBox 57">
          <a:extLst>
            <a:ext uri="{FF2B5EF4-FFF2-40B4-BE49-F238E27FC236}">
              <a16:creationId xmlns:a16="http://schemas.microsoft.com/office/drawing/2014/main" id="{AA3EEE38-06D9-4DBD-8007-4D0911857081}"/>
            </a:ext>
          </a:extLst>
        </xdr:cNvPr>
        <xdr:cNvSpPr txBox="1"/>
      </xdr:nvSpPr>
      <xdr:spPr>
        <a:xfrm>
          <a:off x="4123972" y="62244111"/>
          <a:ext cx="2176639" cy="62794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21166</xdr:colOff>
      <xdr:row>283</xdr:row>
      <xdr:rowOff>0</xdr:rowOff>
    </xdr:from>
    <xdr:to>
      <xdr:col>2</xdr:col>
      <xdr:colOff>6349</xdr:colOff>
      <xdr:row>283</xdr:row>
      <xdr:rowOff>719667</xdr:rowOff>
    </xdr:to>
    <xdr:sp macro="" textlink="">
      <xdr:nvSpPr>
        <xdr:cNvPr id="59" name="TextBox 58">
          <a:extLst>
            <a:ext uri="{FF2B5EF4-FFF2-40B4-BE49-F238E27FC236}">
              <a16:creationId xmlns:a16="http://schemas.microsoft.com/office/drawing/2014/main" id="{02160C2E-6E8F-4CB0-BAFE-CA61101A4540}"/>
            </a:ext>
          </a:extLst>
        </xdr:cNvPr>
        <xdr:cNvSpPr txBox="1"/>
      </xdr:nvSpPr>
      <xdr:spPr>
        <a:xfrm>
          <a:off x="1065388" y="64671222"/>
          <a:ext cx="3449461" cy="719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2018 cohort, how many completed the program in more than five years but in six years or less </a:t>
          </a:r>
          <a:r>
            <a:rPr lang="en-US" sz="1100" b="1">
              <a:solidFill>
                <a:schemeClr val="dk1"/>
              </a:solidFill>
              <a:effectLst/>
              <a:latin typeface="+mn-lt"/>
              <a:ea typeface="+mn-ea"/>
              <a:cs typeface="+mn-cs"/>
            </a:rPr>
            <a:t>(after Aug. 31, 2023 and by Aug. 31, 2024)</a:t>
          </a:r>
          <a:endParaRPr lang="en-US" sz="1100" b="1"/>
        </a:p>
      </xdr:txBody>
    </xdr:sp>
    <xdr:clientData/>
  </xdr:twoCellAnchor>
  <xdr:twoCellAnchor>
    <xdr:from>
      <xdr:col>2</xdr:col>
      <xdr:colOff>1</xdr:colOff>
      <xdr:row>283</xdr:row>
      <xdr:rowOff>0</xdr:rowOff>
    </xdr:from>
    <xdr:to>
      <xdr:col>3</xdr:col>
      <xdr:colOff>119944</xdr:colOff>
      <xdr:row>283</xdr:row>
      <xdr:rowOff>719667</xdr:rowOff>
    </xdr:to>
    <xdr:sp macro="" textlink="">
      <xdr:nvSpPr>
        <xdr:cNvPr id="60" name="TextBox 59">
          <a:extLst>
            <a:ext uri="{FF2B5EF4-FFF2-40B4-BE49-F238E27FC236}">
              <a16:creationId xmlns:a16="http://schemas.microsoft.com/office/drawing/2014/main" id="{A2C3F13D-2504-4907-A1A9-93C609817320}"/>
            </a:ext>
          </a:extLst>
        </xdr:cNvPr>
        <xdr:cNvSpPr txBox="1"/>
      </xdr:nvSpPr>
      <xdr:spPr>
        <a:xfrm>
          <a:off x="3746501" y="65913000"/>
          <a:ext cx="2455332" cy="719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7055</xdr:colOff>
      <xdr:row>289</xdr:row>
      <xdr:rowOff>1</xdr:rowOff>
    </xdr:from>
    <xdr:to>
      <xdr:col>2</xdr:col>
      <xdr:colOff>70556</xdr:colOff>
      <xdr:row>289</xdr:row>
      <xdr:rowOff>606779</xdr:rowOff>
    </xdr:to>
    <xdr:sp macro="" textlink="">
      <xdr:nvSpPr>
        <xdr:cNvPr id="6" name="TextBox 5">
          <a:extLst>
            <a:ext uri="{FF2B5EF4-FFF2-40B4-BE49-F238E27FC236}">
              <a16:creationId xmlns:a16="http://schemas.microsoft.com/office/drawing/2014/main" id="{84321499-0C81-41E1-9A49-A81B3CBD6FFD}"/>
            </a:ext>
          </a:extLst>
        </xdr:cNvPr>
        <xdr:cNvSpPr txBox="1"/>
      </xdr:nvSpPr>
      <xdr:spPr>
        <a:xfrm>
          <a:off x="578555" y="68022612"/>
          <a:ext cx="3238501" cy="606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graduating within six years (sum of lines D, E, and F)</a:t>
          </a:r>
        </a:p>
      </xdr:txBody>
    </xdr:sp>
    <xdr:clientData/>
  </xdr:twoCellAnchor>
  <xdr:twoCellAnchor>
    <xdr:from>
      <xdr:col>2</xdr:col>
      <xdr:colOff>1</xdr:colOff>
      <xdr:row>289</xdr:row>
      <xdr:rowOff>0</xdr:rowOff>
    </xdr:from>
    <xdr:to>
      <xdr:col>3</xdr:col>
      <xdr:colOff>49389</xdr:colOff>
      <xdr:row>290</xdr:row>
      <xdr:rowOff>0</xdr:rowOff>
    </xdr:to>
    <xdr:sp macro="" textlink="">
      <xdr:nvSpPr>
        <xdr:cNvPr id="7" name="TextBox 6">
          <a:extLst>
            <a:ext uri="{FF2B5EF4-FFF2-40B4-BE49-F238E27FC236}">
              <a16:creationId xmlns:a16="http://schemas.microsoft.com/office/drawing/2014/main" id="{586562B1-F46B-481C-A997-57C86A500CC5}"/>
            </a:ext>
          </a:extLst>
        </xdr:cNvPr>
        <xdr:cNvSpPr txBox="1"/>
      </xdr:nvSpPr>
      <xdr:spPr>
        <a:xfrm>
          <a:off x="3746501" y="68022611"/>
          <a:ext cx="2384777" cy="620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7056</xdr:colOff>
      <xdr:row>295</xdr:row>
      <xdr:rowOff>0</xdr:rowOff>
    </xdr:from>
    <xdr:to>
      <xdr:col>2</xdr:col>
      <xdr:colOff>0</xdr:colOff>
      <xdr:row>296</xdr:row>
      <xdr:rowOff>0</xdr:rowOff>
    </xdr:to>
    <xdr:sp macro="" textlink="">
      <xdr:nvSpPr>
        <xdr:cNvPr id="14" name="TextBox 13">
          <a:extLst>
            <a:ext uri="{FF2B5EF4-FFF2-40B4-BE49-F238E27FC236}">
              <a16:creationId xmlns:a16="http://schemas.microsoft.com/office/drawing/2014/main" id="{58E1039B-09AE-4885-A139-B3300CC5DDA1}"/>
            </a:ext>
          </a:extLst>
        </xdr:cNvPr>
        <xdr:cNvSpPr txBox="1"/>
      </xdr:nvSpPr>
      <xdr:spPr>
        <a:xfrm>
          <a:off x="1051278" y="68699944"/>
          <a:ext cx="3457222" cy="620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Six-year graduation rate for 2018 cohort (G divided by C)</a:t>
          </a:r>
        </a:p>
      </xdr:txBody>
    </xdr:sp>
    <xdr:clientData/>
  </xdr:twoCellAnchor>
  <xdr:twoCellAnchor>
    <xdr:from>
      <xdr:col>1</xdr:col>
      <xdr:colOff>3460752</xdr:colOff>
      <xdr:row>295</xdr:row>
      <xdr:rowOff>0</xdr:rowOff>
    </xdr:from>
    <xdr:to>
      <xdr:col>3</xdr:col>
      <xdr:colOff>1</xdr:colOff>
      <xdr:row>295</xdr:row>
      <xdr:rowOff>606778</xdr:rowOff>
    </xdr:to>
    <xdr:sp macro="" textlink="">
      <xdr:nvSpPr>
        <xdr:cNvPr id="15" name="TextBox 14">
          <a:extLst>
            <a:ext uri="{FF2B5EF4-FFF2-40B4-BE49-F238E27FC236}">
              <a16:creationId xmlns:a16="http://schemas.microsoft.com/office/drawing/2014/main" id="{8D4B8C9D-0AB6-4841-8773-42AB1B16FA2B}"/>
            </a:ext>
          </a:extLst>
        </xdr:cNvPr>
        <xdr:cNvSpPr txBox="1"/>
      </xdr:nvSpPr>
      <xdr:spPr>
        <a:xfrm>
          <a:off x="4123974" y="68699944"/>
          <a:ext cx="2557638" cy="606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303</xdr:row>
      <xdr:rowOff>0</xdr:rowOff>
    </xdr:from>
    <xdr:to>
      <xdr:col>4</xdr:col>
      <xdr:colOff>387350</xdr:colOff>
      <xdr:row>304</xdr:row>
      <xdr:rowOff>158750</xdr:rowOff>
    </xdr:to>
    <xdr:sp macro="" textlink="">
      <xdr:nvSpPr>
        <xdr:cNvPr id="16" name="TextBox 15">
          <a:extLst>
            <a:ext uri="{FF2B5EF4-FFF2-40B4-BE49-F238E27FC236}">
              <a16:creationId xmlns:a16="http://schemas.microsoft.com/office/drawing/2014/main" id="{30448305-D51C-4F37-8A42-4BC6C2835987}"/>
            </a:ext>
          </a:extLst>
        </xdr:cNvPr>
        <xdr:cNvSpPr txBox="1"/>
      </xdr:nvSpPr>
      <xdr:spPr>
        <a:xfrm>
          <a:off x="609600" y="47879000"/>
          <a:ext cx="547370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1" u="none" strike="noStrike">
              <a:solidFill>
                <a:schemeClr val="dk1"/>
              </a:solidFill>
              <a:effectLst/>
              <a:latin typeface="+mn-lt"/>
              <a:ea typeface="+mn-ea"/>
              <a:cs typeface="+mn-cs"/>
            </a:rPr>
            <a:t>Fall 2017 Cohort</a:t>
          </a:r>
          <a:r>
            <a:rPr lang="en-US"/>
            <a:t> </a:t>
          </a:r>
          <a:endParaRPr lang="en-US" sz="1100" b="1"/>
        </a:p>
      </xdr:txBody>
    </xdr:sp>
    <xdr:clientData/>
  </xdr:twoCellAnchor>
  <xdr:twoCellAnchor>
    <xdr:from>
      <xdr:col>1</xdr:col>
      <xdr:colOff>28222</xdr:colOff>
      <xdr:row>305</xdr:row>
      <xdr:rowOff>171450</xdr:rowOff>
    </xdr:from>
    <xdr:to>
      <xdr:col>2</xdr:col>
      <xdr:colOff>6350</xdr:colOff>
      <xdr:row>307</xdr:row>
      <xdr:rowOff>35278</xdr:rowOff>
    </xdr:to>
    <xdr:sp macro="" textlink="">
      <xdr:nvSpPr>
        <xdr:cNvPr id="17" name="TextBox 16">
          <a:extLst>
            <a:ext uri="{FF2B5EF4-FFF2-40B4-BE49-F238E27FC236}">
              <a16:creationId xmlns:a16="http://schemas.microsoft.com/office/drawing/2014/main" id="{4B74C951-55DE-460C-87A0-D9247FDD4BFE}"/>
            </a:ext>
          </a:extLst>
        </xdr:cNvPr>
        <xdr:cNvSpPr txBox="1"/>
      </xdr:nvSpPr>
      <xdr:spPr>
        <a:xfrm>
          <a:off x="1072444" y="71531339"/>
          <a:ext cx="3442406" cy="57643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Initial 2017 cohort of first-time, full-time, bachelor's (or equivalent) degree-seeking undergraduate students</a:t>
          </a:r>
        </a:p>
      </xdr:txBody>
    </xdr:sp>
    <xdr:clientData/>
  </xdr:twoCellAnchor>
  <xdr:twoCellAnchor>
    <xdr:from>
      <xdr:col>1</xdr:col>
      <xdr:colOff>3460750</xdr:colOff>
      <xdr:row>305</xdr:row>
      <xdr:rowOff>171450</xdr:rowOff>
    </xdr:from>
    <xdr:to>
      <xdr:col>3</xdr:col>
      <xdr:colOff>21167</xdr:colOff>
      <xdr:row>307</xdr:row>
      <xdr:rowOff>42333</xdr:rowOff>
    </xdr:to>
    <xdr:sp macro="" textlink="">
      <xdr:nvSpPr>
        <xdr:cNvPr id="18" name="TextBox 17">
          <a:extLst>
            <a:ext uri="{FF2B5EF4-FFF2-40B4-BE49-F238E27FC236}">
              <a16:creationId xmlns:a16="http://schemas.microsoft.com/office/drawing/2014/main" id="{34F1E876-3921-4E5E-97CA-D6DE14DFCBAE}"/>
            </a:ext>
          </a:extLst>
        </xdr:cNvPr>
        <xdr:cNvSpPr txBox="1"/>
      </xdr:nvSpPr>
      <xdr:spPr>
        <a:xfrm>
          <a:off x="4123972" y="71058617"/>
          <a:ext cx="2176639" cy="58349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21166</xdr:colOff>
      <xdr:row>311</xdr:row>
      <xdr:rowOff>171452</xdr:rowOff>
    </xdr:from>
    <xdr:to>
      <xdr:col>2</xdr:col>
      <xdr:colOff>7056</xdr:colOff>
      <xdr:row>312</xdr:row>
      <xdr:rowOff>1481667</xdr:rowOff>
    </xdr:to>
    <xdr:sp macro="" textlink="">
      <xdr:nvSpPr>
        <xdr:cNvPr id="19" name="TextBox 18">
          <a:extLst>
            <a:ext uri="{FF2B5EF4-FFF2-40B4-BE49-F238E27FC236}">
              <a16:creationId xmlns:a16="http://schemas.microsoft.com/office/drawing/2014/main" id="{8805483C-8962-43F6-92B7-97E9B94425E3}"/>
            </a:ext>
          </a:extLst>
        </xdr:cNvPr>
        <xdr:cNvSpPr txBox="1"/>
      </xdr:nvSpPr>
      <xdr:spPr>
        <a:xfrm>
          <a:off x="592666" y="74812174"/>
          <a:ext cx="3160890" cy="149366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2017 cohort, how many did not persist and did not graduate for the following reasons: </a:t>
          </a:r>
        </a:p>
        <a:p>
          <a:pPr algn="l"/>
          <a:r>
            <a:rPr lang="en-US" sz="1100" b="1"/>
            <a:t>• Deceased</a:t>
          </a:r>
        </a:p>
        <a:p>
          <a:pPr algn="l"/>
          <a:r>
            <a:rPr lang="en-US" sz="1100" b="1"/>
            <a:t>• Permanently Disabled</a:t>
          </a:r>
        </a:p>
        <a:p>
          <a:pPr algn="l"/>
          <a:r>
            <a:rPr lang="en-US" sz="1100" b="1"/>
            <a:t>• Armed Forces</a:t>
          </a:r>
        </a:p>
        <a:p>
          <a:pPr algn="l"/>
          <a:r>
            <a:rPr lang="en-US" sz="1100" b="1"/>
            <a:t>• Foreign Aid Service of the Federal Government</a:t>
          </a:r>
        </a:p>
        <a:p>
          <a:pPr algn="l"/>
          <a:r>
            <a:rPr lang="en-US" sz="1100" b="1"/>
            <a:t>• Official church missions</a:t>
          </a:r>
        </a:p>
        <a:p>
          <a:pPr algn="l"/>
          <a:r>
            <a:rPr lang="en-US" sz="1100" b="1"/>
            <a:t>• Report Total Allowable Exclusions</a:t>
          </a:r>
        </a:p>
      </xdr:txBody>
    </xdr:sp>
    <xdr:clientData/>
  </xdr:twoCellAnchor>
  <xdr:twoCellAnchor>
    <xdr:from>
      <xdr:col>2</xdr:col>
      <xdr:colOff>1</xdr:colOff>
      <xdr:row>311</xdr:row>
      <xdr:rowOff>171451</xdr:rowOff>
    </xdr:from>
    <xdr:to>
      <xdr:col>3</xdr:col>
      <xdr:colOff>14113</xdr:colOff>
      <xdr:row>312</xdr:row>
      <xdr:rowOff>1481666</xdr:rowOff>
    </xdr:to>
    <xdr:sp macro="" textlink="">
      <xdr:nvSpPr>
        <xdr:cNvPr id="20" name="TextBox 19">
          <a:extLst>
            <a:ext uri="{FF2B5EF4-FFF2-40B4-BE49-F238E27FC236}">
              <a16:creationId xmlns:a16="http://schemas.microsoft.com/office/drawing/2014/main" id="{4B9BF130-7CEC-4723-B437-A28235466D33}"/>
            </a:ext>
          </a:extLst>
        </xdr:cNvPr>
        <xdr:cNvSpPr txBox="1"/>
      </xdr:nvSpPr>
      <xdr:spPr>
        <a:xfrm>
          <a:off x="4127501" y="72928340"/>
          <a:ext cx="2166056" cy="148660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317</xdr:row>
      <xdr:rowOff>171450</xdr:rowOff>
    </xdr:from>
    <xdr:to>
      <xdr:col>2</xdr:col>
      <xdr:colOff>6350</xdr:colOff>
      <xdr:row>319</xdr:row>
      <xdr:rowOff>0</xdr:rowOff>
    </xdr:to>
    <xdr:sp macro="" textlink="">
      <xdr:nvSpPr>
        <xdr:cNvPr id="21" name="TextBox 20">
          <a:extLst>
            <a:ext uri="{FF2B5EF4-FFF2-40B4-BE49-F238E27FC236}">
              <a16:creationId xmlns:a16="http://schemas.microsoft.com/office/drawing/2014/main" id="{7BC5E910-A976-4829-9718-D45A70A23D4B}"/>
            </a:ext>
          </a:extLst>
        </xdr:cNvPr>
        <xdr:cNvSpPr txBox="1"/>
      </xdr:nvSpPr>
      <xdr:spPr>
        <a:xfrm>
          <a:off x="1044222" y="76230339"/>
          <a:ext cx="3470628" cy="54116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Final 2017 cohort, after adjusting for allowable exclusions</a:t>
          </a:r>
        </a:p>
      </xdr:txBody>
    </xdr:sp>
    <xdr:clientData/>
  </xdr:twoCellAnchor>
  <xdr:twoCellAnchor>
    <xdr:from>
      <xdr:col>1</xdr:col>
      <xdr:colOff>3460751</xdr:colOff>
      <xdr:row>317</xdr:row>
      <xdr:rowOff>171451</xdr:rowOff>
    </xdr:from>
    <xdr:to>
      <xdr:col>3</xdr:col>
      <xdr:colOff>1</xdr:colOff>
      <xdr:row>318</xdr:row>
      <xdr:rowOff>522112</xdr:rowOff>
    </xdr:to>
    <xdr:sp macro="" textlink="">
      <xdr:nvSpPr>
        <xdr:cNvPr id="33" name="TextBox 32">
          <a:extLst>
            <a:ext uri="{FF2B5EF4-FFF2-40B4-BE49-F238E27FC236}">
              <a16:creationId xmlns:a16="http://schemas.microsoft.com/office/drawing/2014/main" id="{33816490-ED41-433A-A2B4-F56F58ED0CB2}"/>
            </a:ext>
          </a:extLst>
        </xdr:cNvPr>
        <xdr:cNvSpPr txBox="1"/>
      </xdr:nvSpPr>
      <xdr:spPr>
        <a:xfrm>
          <a:off x="4123973" y="75757618"/>
          <a:ext cx="2155472" cy="5270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7055</xdr:colOff>
      <xdr:row>323</xdr:row>
      <xdr:rowOff>176388</xdr:rowOff>
    </xdr:from>
    <xdr:to>
      <xdr:col>2</xdr:col>
      <xdr:colOff>0</xdr:colOff>
      <xdr:row>324</xdr:row>
      <xdr:rowOff>465667</xdr:rowOff>
    </xdr:to>
    <xdr:sp macro="" textlink="">
      <xdr:nvSpPr>
        <xdr:cNvPr id="34" name="TextBox 33">
          <a:extLst>
            <a:ext uri="{FF2B5EF4-FFF2-40B4-BE49-F238E27FC236}">
              <a16:creationId xmlns:a16="http://schemas.microsoft.com/office/drawing/2014/main" id="{1134E5CA-2FF3-401D-8513-2F271B8B033A}"/>
            </a:ext>
          </a:extLst>
        </xdr:cNvPr>
        <xdr:cNvSpPr txBox="1"/>
      </xdr:nvSpPr>
      <xdr:spPr>
        <a:xfrm>
          <a:off x="578555" y="79586666"/>
          <a:ext cx="3167945" cy="47272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2017 cohort, how many completed the program in four years or less (by Aug. 31, 2021) </a:t>
          </a:r>
        </a:p>
      </xdr:txBody>
    </xdr:sp>
    <xdr:clientData/>
  </xdr:twoCellAnchor>
  <xdr:twoCellAnchor>
    <xdr:from>
      <xdr:col>2</xdr:col>
      <xdr:colOff>1</xdr:colOff>
      <xdr:row>324</xdr:row>
      <xdr:rowOff>0</xdr:rowOff>
    </xdr:from>
    <xdr:to>
      <xdr:col>2</xdr:col>
      <xdr:colOff>2314222</xdr:colOff>
      <xdr:row>324</xdr:row>
      <xdr:rowOff>465667</xdr:rowOff>
    </xdr:to>
    <xdr:sp macro="" textlink="">
      <xdr:nvSpPr>
        <xdr:cNvPr id="42" name="TextBox 41">
          <a:extLst>
            <a:ext uri="{FF2B5EF4-FFF2-40B4-BE49-F238E27FC236}">
              <a16:creationId xmlns:a16="http://schemas.microsoft.com/office/drawing/2014/main" id="{665A14C5-BD4A-46D1-B2FD-A3CC7118D765}"/>
            </a:ext>
          </a:extLst>
        </xdr:cNvPr>
        <xdr:cNvSpPr txBox="1"/>
      </xdr:nvSpPr>
      <xdr:spPr>
        <a:xfrm>
          <a:off x="3746501" y="79593722"/>
          <a:ext cx="2314221" cy="465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330</xdr:row>
      <xdr:rowOff>0</xdr:rowOff>
    </xdr:from>
    <xdr:to>
      <xdr:col>2</xdr:col>
      <xdr:colOff>6350</xdr:colOff>
      <xdr:row>331</xdr:row>
      <xdr:rowOff>0</xdr:rowOff>
    </xdr:to>
    <xdr:sp macro="" textlink="">
      <xdr:nvSpPr>
        <xdr:cNvPr id="45" name="TextBox 44">
          <a:extLst>
            <a:ext uri="{FF2B5EF4-FFF2-40B4-BE49-F238E27FC236}">
              <a16:creationId xmlns:a16="http://schemas.microsoft.com/office/drawing/2014/main" id="{904C2971-0620-43B7-B3A0-FFBC33ABEDDD}"/>
            </a:ext>
          </a:extLst>
        </xdr:cNvPr>
        <xdr:cNvSpPr txBox="1"/>
      </xdr:nvSpPr>
      <xdr:spPr>
        <a:xfrm>
          <a:off x="1044222" y="79974722"/>
          <a:ext cx="3470628" cy="620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2017 cohort, how many completed the program in more than four years but in five years or less (after Aug. 31, 2021 and by Aug. 31, 2022)</a:t>
          </a:r>
        </a:p>
      </xdr:txBody>
    </xdr:sp>
    <xdr:clientData/>
  </xdr:twoCellAnchor>
  <xdr:twoCellAnchor>
    <xdr:from>
      <xdr:col>1</xdr:col>
      <xdr:colOff>3460751</xdr:colOff>
      <xdr:row>330</xdr:row>
      <xdr:rowOff>0</xdr:rowOff>
    </xdr:from>
    <xdr:to>
      <xdr:col>3</xdr:col>
      <xdr:colOff>35279</xdr:colOff>
      <xdr:row>331</xdr:row>
      <xdr:rowOff>7055</xdr:rowOff>
    </xdr:to>
    <xdr:sp macro="" textlink="">
      <xdr:nvSpPr>
        <xdr:cNvPr id="46" name="TextBox 45">
          <a:extLst>
            <a:ext uri="{FF2B5EF4-FFF2-40B4-BE49-F238E27FC236}">
              <a16:creationId xmlns:a16="http://schemas.microsoft.com/office/drawing/2014/main" id="{6EBDB153-3FBD-4428-80FD-97C8D618673E}"/>
            </a:ext>
          </a:extLst>
        </xdr:cNvPr>
        <xdr:cNvSpPr txBox="1"/>
      </xdr:nvSpPr>
      <xdr:spPr>
        <a:xfrm>
          <a:off x="4123973" y="79502000"/>
          <a:ext cx="2190750" cy="62794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7056</xdr:colOff>
      <xdr:row>336</xdr:row>
      <xdr:rowOff>0</xdr:rowOff>
    </xdr:from>
    <xdr:to>
      <xdr:col>2</xdr:col>
      <xdr:colOff>6350</xdr:colOff>
      <xdr:row>337</xdr:row>
      <xdr:rowOff>14111</xdr:rowOff>
    </xdr:to>
    <xdr:sp macro="" textlink="">
      <xdr:nvSpPr>
        <xdr:cNvPr id="49" name="TextBox 48">
          <a:extLst>
            <a:ext uri="{FF2B5EF4-FFF2-40B4-BE49-F238E27FC236}">
              <a16:creationId xmlns:a16="http://schemas.microsoft.com/office/drawing/2014/main" id="{E0227174-7B71-4A71-8564-5720BFAC0BC9}"/>
            </a:ext>
          </a:extLst>
        </xdr:cNvPr>
        <xdr:cNvSpPr txBox="1"/>
      </xdr:nvSpPr>
      <xdr:spPr>
        <a:xfrm>
          <a:off x="1051278" y="81929111"/>
          <a:ext cx="3463572" cy="635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2017 cohort, how many completed the program in more than five years but in six years or less </a:t>
          </a:r>
          <a:r>
            <a:rPr lang="en-US" sz="1100" b="1">
              <a:solidFill>
                <a:schemeClr val="dk1"/>
              </a:solidFill>
              <a:effectLst/>
              <a:latin typeface="+mn-lt"/>
              <a:ea typeface="+mn-ea"/>
              <a:cs typeface="+mn-cs"/>
            </a:rPr>
            <a:t>(after Aug. 31, 2022 and by Aug. 31, 2023)</a:t>
          </a:r>
          <a:endParaRPr lang="en-US" sz="1100" b="1"/>
        </a:p>
      </xdr:txBody>
    </xdr:sp>
    <xdr:clientData/>
  </xdr:twoCellAnchor>
  <xdr:twoCellAnchor>
    <xdr:from>
      <xdr:col>1</xdr:col>
      <xdr:colOff>3460751</xdr:colOff>
      <xdr:row>336</xdr:row>
      <xdr:rowOff>0</xdr:rowOff>
    </xdr:from>
    <xdr:to>
      <xdr:col>3</xdr:col>
      <xdr:colOff>7057</xdr:colOff>
      <xdr:row>337</xdr:row>
      <xdr:rowOff>14111</xdr:rowOff>
    </xdr:to>
    <xdr:sp macro="" textlink="">
      <xdr:nvSpPr>
        <xdr:cNvPr id="50" name="TextBox 49">
          <a:extLst>
            <a:ext uri="{FF2B5EF4-FFF2-40B4-BE49-F238E27FC236}">
              <a16:creationId xmlns:a16="http://schemas.microsoft.com/office/drawing/2014/main" id="{B5E644E5-27C5-4537-8108-B11ED27FDEF2}"/>
            </a:ext>
          </a:extLst>
        </xdr:cNvPr>
        <xdr:cNvSpPr txBox="1"/>
      </xdr:nvSpPr>
      <xdr:spPr>
        <a:xfrm>
          <a:off x="4123973" y="81456389"/>
          <a:ext cx="2162528" cy="635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571499</xdr:colOff>
      <xdr:row>342</xdr:row>
      <xdr:rowOff>0</xdr:rowOff>
    </xdr:from>
    <xdr:to>
      <xdr:col>2</xdr:col>
      <xdr:colOff>14110</xdr:colOff>
      <xdr:row>342</xdr:row>
      <xdr:rowOff>599722</xdr:rowOff>
    </xdr:to>
    <xdr:sp macro="" textlink="">
      <xdr:nvSpPr>
        <xdr:cNvPr id="61" name="TextBox 60">
          <a:extLst>
            <a:ext uri="{FF2B5EF4-FFF2-40B4-BE49-F238E27FC236}">
              <a16:creationId xmlns:a16="http://schemas.microsoft.com/office/drawing/2014/main" id="{0EB353E6-99B8-42D0-836A-1AF92906B6CE}"/>
            </a:ext>
          </a:extLst>
        </xdr:cNvPr>
        <xdr:cNvSpPr txBox="1"/>
      </xdr:nvSpPr>
      <xdr:spPr>
        <a:xfrm>
          <a:off x="571499" y="85478056"/>
          <a:ext cx="3189111" cy="599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graduating within six years (sum of lines D, E, and F)</a:t>
          </a:r>
        </a:p>
      </xdr:txBody>
    </xdr:sp>
    <xdr:clientData/>
  </xdr:twoCellAnchor>
  <xdr:twoCellAnchor>
    <xdr:from>
      <xdr:col>2</xdr:col>
      <xdr:colOff>1</xdr:colOff>
      <xdr:row>342</xdr:row>
      <xdr:rowOff>0</xdr:rowOff>
    </xdr:from>
    <xdr:to>
      <xdr:col>2</xdr:col>
      <xdr:colOff>2321278</xdr:colOff>
      <xdr:row>342</xdr:row>
      <xdr:rowOff>592666</xdr:rowOff>
    </xdr:to>
    <xdr:sp macro="" textlink="">
      <xdr:nvSpPr>
        <xdr:cNvPr id="62" name="TextBox 61">
          <a:extLst>
            <a:ext uri="{FF2B5EF4-FFF2-40B4-BE49-F238E27FC236}">
              <a16:creationId xmlns:a16="http://schemas.microsoft.com/office/drawing/2014/main" id="{468B0A98-B94C-4EB2-AD65-913C9393B5C7}"/>
            </a:ext>
          </a:extLst>
        </xdr:cNvPr>
        <xdr:cNvSpPr txBox="1"/>
      </xdr:nvSpPr>
      <xdr:spPr>
        <a:xfrm>
          <a:off x="3746501" y="85478056"/>
          <a:ext cx="2321277" cy="592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348</xdr:row>
      <xdr:rowOff>0</xdr:rowOff>
    </xdr:from>
    <xdr:to>
      <xdr:col>2</xdr:col>
      <xdr:colOff>6350</xdr:colOff>
      <xdr:row>349</xdr:row>
      <xdr:rowOff>0</xdr:rowOff>
    </xdr:to>
    <xdr:sp macro="" textlink="">
      <xdr:nvSpPr>
        <xdr:cNvPr id="63" name="TextBox 62">
          <a:extLst>
            <a:ext uri="{FF2B5EF4-FFF2-40B4-BE49-F238E27FC236}">
              <a16:creationId xmlns:a16="http://schemas.microsoft.com/office/drawing/2014/main" id="{0A99FAEE-9703-4FC4-9C14-179AB4D4A2B4}"/>
            </a:ext>
          </a:extLst>
        </xdr:cNvPr>
        <xdr:cNvSpPr txBox="1"/>
      </xdr:nvSpPr>
      <xdr:spPr>
        <a:xfrm>
          <a:off x="1044222" y="85837889"/>
          <a:ext cx="3470628" cy="620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Six-year graduation rate for 2017 cohort (G divided by C)</a:t>
          </a:r>
        </a:p>
      </xdr:txBody>
    </xdr:sp>
    <xdr:clientData/>
  </xdr:twoCellAnchor>
  <xdr:twoCellAnchor>
    <xdr:from>
      <xdr:col>1</xdr:col>
      <xdr:colOff>3460751</xdr:colOff>
      <xdr:row>348</xdr:row>
      <xdr:rowOff>1</xdr:rowOff>
    </xdr:from>
    <xdr:to>
      <xdr:col>3</xdr:col>
      <xdr:colOff>1</xdr:colOff>
      <xdr:row>348</xdr:row>
      <xdr:rowOff>599723</xdr:rowOff>
    </xdr:to>
    <xdr:sp macro="" textlink="">
      <xdr:nvSpPr>
        <xdr:cNvPr id="64" name="TextBox 63">
          <a:extLst>
            <a:ext uri="{FF2B5EF4-FFF2-40B4-BE49-F238E27FC236}">
              <a16:creationId xmlns:a16="http://schemas.microsoft.com/office/drawing/2014/main" id="{C1B1046F-9270-4676-A917-DAFF2EFB8DB4}"/>
            </a:ext>
          </a:extLst>
        </xdr:cNvPr>
        <xdr:cNvSpPr txBox="1"/>
      </xdr:nvSpPr>
      <xdr:spPr>
        <a:xfrm>
          <a:off x="4123973" y="85365168"/>
          <a:ext cx="2155472" cy="599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355</xdr:row>
      <xdr:rowOff>0</xdr:rowOff>
    </xdr:from>
    <xdr:to>
      <xdr:col>4</xdr:col>
      <xdr:colOff>387350</xdr:colOff>
      <xdr:row>358</xdr:row>
      <xdr:rowOff>76200</xdr:rowOff>
    </xdr:to>
    <xdr:sp macro="" textlink="">
      <xdr:nvSpPr>
        <xdr:cNvPr id="65" name="TextBox 64">
          <a:extLst>
            <a:ext uri="{FF2B5EF4-FFF2-40B4-BE49-F238E27FC236}">
              <a16:creationId xmlns:a16="http://schemas.microsoft.com/office/drawing/2014/main" id="{5E83C8B4-39DA-4B46-BC69-D0E427690E56}"/>
            </a:ext>
          </a:extLst>
        </xdr:cNvPr>
        <xdr:cNvSpPr txBox="1"/>
      </xdr:nvSpPr>
      <xdr:spPr>
        <a:xfrm>
          <a:off x="609600" y="80867250"/>
          <a:ext cx="5473700"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1" u="none" strike="noStrike">
              <a:solidFill>
                <a:schemeClr val="dk1"/>
              </a:solidFill>
              <a:effectLst/>
              <a:latin typeface="+mn-lt"/>
              <a:ea typeface="+mn-ea"/>
              <a:cs typeface="+mn-cs"/>
            </a:rPr>
            <a:t>For Two-Year Institutions</a:t>
          </a:r>
        </a:p>
        <a:p>
          <a:pPr algn="l"/>
          <a:r>
            <a:rPr lang="en-US" sz="1100" b="0" i="0" u="none" strike="noStrike">
              <a:solidFill>
                <a:schemeClr val="dk1"/>
              </a:solidFill>
              <a:effectLst/>
              <a:latin typeface="+mn-lt"/>
              <a:ea typeface="+mn-ea"/>
              <a:cs typeface="+mn-cs"/>
            </a:rPr>
            <a:t>Please provide data for the </a:t>
          </a:r>
          <a:r>
            <a:rPr lang="en-US" sz="1100" b="1" i="0" u="none" strike="noStrike">
              <a:solidFill>
                <a:schemeClr val="dk1"/>
              </a:solidFill>
              <a:effectLst/>
              <a:latin typeface="+mn-lt"/>
              <a:ea typeface="+mn-ea"/>
              <a:cs typeface="+mn-cs"/>
            </a:rPr>
            <a:t>2021</a:t>
          </a:r>
          <a:r>
            <a:rPr lang="en-US" sz="1100" b="0" i="0" u="none" strike="noStrike">
              <a:solidFill>
                <a:schemeClr val="dk1"/>
              </a:solidFill>
              <a:effectLst/>
              <a:latin typeface="+mn-lt"/>
              <a:ea typeface="+mn-ea"/>
              <a:cs typeface="+mn-cs"/>
            </a:rPr>
            <a:t> cohort if available. If 2021 cohort data are not available, provide data for the </a:t>
          </a:r>
          <a:r>
            <a:rPr lang="en-US" sz="1100" b="1" i="0" u="none" strike="noStrike">
              <a:solidFill>
                <a:schemeClr val="dk1"/>
              </a:solidFill>
              <a:effectLst/>
              <a:latin typeface="+mn-lt"/>
              <a:ea typeface="+mn-ea"/>
              <a:cs typeface="+mn-cs"/>
            </a:rPr>
            <a:t>2020</a:t>
          </a:r>
          <a:r>
            <a:rPr lang="en-US" sz="1100" b="0" i="0" u="none" strike="noStrike">
              <a:solidFill>
                <a:schemeClr val="dk1"/>
              </a:solidFill>
              <a:effectLst/>
              <a:latin typeface="+mn-lt"/>
              <a:ea typeface="+mn-ea"/>
              <a:cs typeface="+mn-cs"/>
            </a:rPr>
            <a:t> cohort.</a:t>
          </a:r>
          <a:r>
            <a:rPr lang="en-US"/>
            <a:t> </a:t>
          </a:r>
          <a:endParaRPr lang="en-US" sz="1100" b="1"/>
        </a:p>
      </xdr:txBody>
    </xdr:sp>
    <xdr:clientData/>
  </xdr:twoCellAnchor>
  <xdr:twoCellAnchor>
    <xdr:from>
      <xdr:col>0</xdr:col>
      <xdr:colOff>596900</xdr:colOff>
      <xdr:row>359</xdr:row>
      <xdr:rowOff>171451</xdr:rowOff>
    </xdr:from>
    <xdr:to>
      <xdr:col>2</xdr:col>
      <xdr:colOff>21166</xdr:colOff>
      <xdr:row>362</xdr:row>
      <xdr:rowOff>49390</xdr:rowOff>
    </xdr:to>
    <xdr:sp macro="" textlink="">
      <xdr:nvSpPr>
        <xdr:cNvPr id="66" name="TextBox 65">
          <a:extLst>
            <a:ext uri="{FF2B5EF4-FFF2-40B4-BE49-F238E27FC236}">
              <a16:creationId xmlns:a16="http://schemas.microsoft.com/office/drawing/2014/main" id="{4F76DA72-65FC-42FD-A81E-176EDF8C9FDE}"/>
            </a:ext>
          </a:extLst>
        </xdr:cNvPr>
        <xdr:cNvSpPr txBox="1"/>
      </xdr:nvSpPr>
      <xdr:spPr>
        <a:xfrm>
          <a:off x="596900" y="89149062"/>
          <a:ext cx="3206044" cy="42827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Initial cohort, total of first-time, full-time degree/certificate-seeking students: </a:t>
          </a:r>
        </a:p>
      </xdr:txBody>
    </xdr:sp>
    <xdr:clientData/>
  </xdr:twoCellAnchor>
  <xdr:twoCellAnchor>
    <xdr:from>
      <xdr:col>2</xdr:col>
      <xdr:colOff>7055</xdr:colOff>
      <xdr:row>359</xdr:row>
      <xdr:rowOff>171451</xdr:rowOff>
    </xdr:from>
    <xdr:to>
      <xdr:col>3</xdr:col>
      <xdr:colOff>7056</xdr:colOff>
      <xdr:row>362</xdr:row>
      <xdr:rowOff>63500</xdr:rowOff>
    </xdr:to>
    <xdr:sp macro="" textlink="">
      <xdr:nvSpPr>
        <xdr:cNvPr id="67" name="TextBox 66">
          <a:extLst>
            <a:ext uri="{FF2B5EF4-FFF2-40B4-BE49-F238E27FC236}">
              <a16:creationId xmlns:a16="http://schemas.microsoft.com/office/drawing/2014/main" id="{5FAFBCA4-2A23-44D3-BAAB-C5C78BE232FB}"/>
            </a:ext>
          </a:extLst>
        </xdr:cNvPr>
        <xdr:cNvSpPr txBox="1"/>
      </xdr:nvSpPr>
      <xdr:spPr>
        <a:xfrm>
          <a:off x="4134555" y="88372951"/>
          <a:ext cx="2151945" cy="42121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365</xdr:row>
      <xdr:rowOff>0</xdr:rowOff>
    </xdr:from>
    <xdr:to>
      <xdr:col>2</xdr:col>
      <xdr:colOff>12700</xdr:colOff>
      <xdr:row>372</xdr:row>
      <xdr:rowOff>139700</xdr:rowOff>
    </xdr:to>
    <xdr:sp macro="" textlink="">
      <xdr:nvSpPr>
        <xdr:cNvPr id="68" name="TextBox 67">
          <a:extLst>
            <a:ext uri="{FF2B5EF4-FFF2-40B4-BE49-F238E27FC236}">
              <a16:creationId xmlns:a16="http://schemas.microsoft.com/office/drawing/2014/main" id="{036C30F4-A328-49D9-8A4B-A0179312BDAB}"/>
            </a:ext>
          </a:extLst>
        </xdr:cNvPr>
        <xdr:cNvSpPr txBox="1"/>
      </xdr:nvSpPr>
      <xdr:spPr>
        <a:xfrm>
          <a:off x="609600" y="83058000"/>
          <a:ext cx="3187700" cy="1428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cohort, how many did not persist and did not graduate for the following reasons: </a:t>
          </a:r>
        </a:p>
        <a:p>
          <a:pPr algn="l"/>
          <a:r>
            <a:rPr lang="en-US" sz="1100" b="0"/>
            <a:t>• Death</a:t>
          </a:r>
        </a:p>
        <a:p>
          <a:pPr algn="l"/>
          <a:r>
            <a:rPr lang="en-US" sz="1100" b="0"/>
            <a:t>• Permanently Disability</a:t>
          </a:r>
        </a:p>
        <a:p>
          <a:pPr algn="l"/>
          <a:r>
            <a:rPr lang="en-US" sz="1100" b="0"/>
            <a:t>• Service in the armed forces, </a:t>
          </a:r>
        </a:p>
        <a:p>
          <a:pPr algn="l"/>
          <a:r>
            <a:rPr lang="en-US" sz="1100" b="0"/>
            <a:t>• Foreign aid service of the federal government</a:t>
          </a:r>
        </a:p>
        <a:p>
          <a:pPr algn="l"/>
          <a:r>
            <a:rPr lang="en-US" sz="1100" b="0"/>
            <a:t>• Official church missions</a:t>
          </a:r>
        </a:p>
        <a:p>
          <a:pPr algn="l"/>
          <a:r>
            <a:rPr lang="en-US" sz="1100" b="0"/>
            <a:t>• Report total allowable exclusions</a:t>
          </a:r>
        </a:p>
      </xdr:txBody>
    </xdr:sp>
    <xdr:clientData/>
  </xdr:twoCellAnchor>
  <xdr:twoCellAnchor>
    <xdr:from>
      <xdr:col>2</xdr:col>
      <xdr:colOff>12701</xdr:colOff>
      <xdr:row>365</xdr:row>
      <xdr:rowOff>0</xdr:rowOff>
    </xdr:from>
    <xdr:to>
      <xdr:col>3</xdr:col>
      <xdr:colOff>14113</xdr:colOff>
      <xdr:row>372</xdr:row>
      <xdr:rowOff>134056</xdr:rowOff>
    </xdr:to>
    <xdr:sp macro="" textlink="">
      <xdr:nvSpPr>
        <xdr:cNvPr id="69" name="TextBox 68">
          <a:extLst>
            <a:ext uri="{FF2B5EF4-FFF2-40B4-BE49-F238E27FC236}">
              <a16:creationId xmlns:a16="http://schemas.microsoft.com/office/drawing/2014/main" id="{1C2AAB22-AAF4-4A26-B443-9D289E9F8A4D}"/>
            </a:ext>
          </a:extLst>
        </xdr:cNvPr>
        <xdr:cNvSpPr txBox="1"/>
      </xdr:nvSpPr>
      <xdr:spPr>
        <a:xfrm>
          <a:off x="4140201" y="89358611"/>
          <a:ext cx="2153356" cy="1368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375</xdr:row>
      <xdr:rowOff>171450</xdr:rowOff>
    </xdr:from>
    <xdr:to>
      <xdr:col>2</xdr:col>
      <xdr:colOff>6350</xdr:colOff>
      <xdr:row>378</xdr:row>
      <xdr:rowOff>57150</xdr:rowOff>
    </xdr:to>
    <xdr:sp macro="" textlink="">
      <xdr:nvSpPr>
        <xdr:cNvPr id="70" name="TextBox 69">
          <a:extLst>
            <a:ext uri="{FF2B5EF4-FFF2-40B4-BE49-F238E27FC236}">
              <a16:creationId xmlns:a16="http://schemas.microsoft.com/office/drawing/2014/main" id="{C6F80E1A-6654-4418-B314-885CFC0360BF}"/>
            </a:ext>
          </a:extLst>
        </xdr:cNvPr>
        <xdr:cNvSpPr txBox="1"/>
      </xdr:nvSpPr>
      <xdr:spPr>
        <a:xfrm>
          <a:off x="596900" y="817753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Final cohort, after adjusting for allowable exclusions:</a:t>
          </a:r>
        </a:p>
      </xdr:txBody>
    </xdr:sp>
    <xdr:clientData/>
  </xdr:twoCellAnchor>
  <xdr:twoCellAnchor>
    <xdr:from>
      <xdr:col>2</xdr:col>
      <xdr:colOff>1</xdr:colOff>
      <xdr:row>375</xdr:row>
      <xdr:rowOff>171450</xdr:rowOff>
    </xdr:from>
    <xdr:to>
      <xdr:col>3</xdr:col>
      <xdr:colOff>1</xdr:colOff>
      <xdr:row>378</xdr:row>
      <xdr:rowOff>49389</xdr:rowOff>
    </xdr:to>
    <xdr:sp macro="" textlink="">
      <xdr:nvSpPr>
        <xdr:cNvPr id="71" name="TextBox 70">
          <a:extLst>
            <a:ext uri="{FF2B5EF4-FFF2-40B4-BE49-F238E27FC236}">
              <a16:creationId xmlns:a16="http://schemas.microsoft.com/office/drawing/2014/main" id="{EF99C15B-937D-4421-AA9F-212C697BC993}"/>
            </a:ext>
          </a:extLst>
        </xdr:cNvPr>
        <xdr:cNvSpPr txBox="1"/>
      </xdr:nvSpPr>
      <xdr:spPr>
        <a:xfrm>
          <a:off x="4127501" y="91392728"/>
          <a:ext cx="2151944" cy="40710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380</xdr:row>
      <xdr:rowOff>171450</xdr:rowOff>
    </xdr:from>
    <xdr:to>
      <xdr:col>2</xdr:col>
      <xdr:colOff>6350</xdr:colOff>
      <xdr:row>383</xdr:row>
      <xdr:rowOff>57150</xdr:rowOff>
    </xdr:to>
    <xdr:sp macro="" textlink="">
      <xdr:nvSpPr>
        <xdr:cNvPr id="72" name="TextBox 71">
          <a:extLst>
            <a:ext uri="{FF2B5EF4-FFF2-40B4-BE49-F238E27FC236}">
              <a16:creationId xmlns:a16="http://schemas.microsoft.com/office/drawing/2014/main" id="{6CF200CD-EAEF-46B6-A3ED-9789AB1D95E2}"/>
            </a:ext>
          </a:extLst>
        </xdr:cNvPr>
        <xdr:cNvSpPr txBox="1"/>
      </xdr:nvSpPr>
      <xdr:spPr>
        <a:xfrm>
          <a:off x="596900" y="854202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Completers of programs of less than two years duration (total):</a:t>
          </a:r>
        </a:p>
      </xdr:txBody>
    </xdr:sp>
    <xdr:clientData/>
  </xdr:twoCellAnchor>
  <xdr:twoCellAnchor>
    <xdr:from>
      <xdr:col>2</xdr:col>
      <xdr:colOff>0</xdr:colOff>
      <xdr:row>380</xdr:row>
      <xdr:rowOff>171451</xdr:rowOff>
    </xdr:from>
    <xdr:to>
      <xdr:col>3</xdr:col>
      <xdr:colOff>21166</xdr:colOff>
      <xdr:row>383</xdr:row>
      <xdr:rowOff>49390</xdr:rowOff>
    </xdr:to>
    <xdr:sp macro="" textlink="">
      <xdr:nvSpPr>
        <xdr:cNvPr id="73" name="TextBox 72">
          <a:extLst>
            <a:ext uri="{FF2B5EF4-FFF2-40B4-BE49-F238E27FC236}">
              <a16:creationId xmlns:a16="http://schemas.microsoft.com/office/drawing/2014/main" id="{6E9ED230-3DC0-4ED3-82DC-2149F9F74D49}"/>
            </a:ext>
          </a:extLst>
        </xdr:cNvPr>
        <xdr:cNvSpPr txBox="1"/>
      </xdr:nvSpPr>
      <xdr:spPr>
        <a:xfrm>
          <a:off x="4127500" y="92373451"/>
          <a:ext cx="2836333" cy="40710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385</xdr:row>
      <xdr:rowOff>171450</xdr:rowOff>
    </xdr:from>
    <xdr:to>
      <xdr:col>2</xdr:col>
      <xdr:colOff>6350</xdr:colOff>
      <xdr:row>388</xdr:row>
      <xdr:rowOff>57150</xdr:rowOff>
    </xdr:to>
    <xdr:sp macro="" textlink="">
      <xdr:nvSpPr>
        <xdr:cNvPr id="74" name="TextBox 73">
          <a:extLst>
            <a:ext uri="{FF2B5EF4-FFF2-40B4-BE49-F238E27FC236}">
              <a16:creationId xmlns:a16="http://schemas.microsoft.com/office/drawing/2014/main" id="{28153307-B171-45E8-A444-C8CF8EF6ABDC}"/>
            </a:ext>
          </a:extLst>
        </xdr:cNvPr>
        <xdr:cNvSpPr txBox="1"/>
      </xdr:nvSpPr>
      <xdr:spPr>
        <a:xfrm>
          <a:off x="596900" y="866902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Completers of programs of less than two years within 150 percent of normal time:</a:t>
          </a:r>
        </a:p>
      </xdr:txBody>
    </xdr:sp>
    <xdr:clientData/>
  </xdr:twoCellAnchor>
  <xdr:twoCellAnchor>
    <xdr:from>
      <xdr:col>2</xdr:col>
      <xdr:colOff>0</xdr:colOff>
      <xdr:row>385</xdr:row>
      <xdr:rowOff>171450</xdr:rowOff>
    </xdr:from>
    <xdr:to>
      <xdr:col>3</xdr:col>
      <xdr:colOff>21167</xdr:colOff>
      <xdr:row>388</xdr:row>
      <xdr:rowOff>56444</xdr:rowOff>
    </xdr:to>
    <xdr:sp macro="" textlink="">
      <xdr:nvSpPr>
        <xdr:cNvPr id="75" name="TextBox 74">
          <a:extLst>
            <a:ext uri="{FF2B5EF4-FFF2-40B4-BE49-F238E27FC236}">
              <a16:creationId xmlns:a16="http://schemas.microsoft.com/office/drawing/2014/main" id="{F5AB76A3-5367-4B5B-B5F5-6CE875EF521D}"/>
            </a:ext>
          </a:extLst>
        </xdr:cNvPr>
        <xdr:cNvSpPr txBox="1"/>
      </xdr:nvSpPr>
      <xdr:spPr>
        <a:xfrm>
          <a:off x="4127500" y="93354172"/>
          <a:ext cx="2173111" cy="41416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390</xdr:row>
      <xdr:rowOff>171450</xdr:rowOff>
    </xdr:from>
    <xdr:to>
      <xdr:col>2</xdr:col>
      <xdr:colOff>6350</xdr:colOff>
      <xdr:row>393</xdr:row>
      <xdr:rowOff>57150</xdr:rowOff>
    </xdr:to>
    <xdr:sp macro="" textlink="">
      <xdr:nvSpPr>
        <xdr:cNvPr id="76" name="TextBox 75">
          <a:extLst>
            <a:ext uri="{FF2B5EF4-FFF2-40B4-BE49-F238E27FC236}">
              <a16:creationId xmlns:a16="http://schemas.microsoft.com/office/drawing/2014/main" id="{C764CD6F-37D3-426C-B64E-57BD49F6CDE0}"/>
            </a:ext>
          </a:extLst>
        </xdr:cNvPr>
        <xdr:cNvSpPr txBox="1"/>
      </xdr:nvSpPr>
      <xdr:spPr>
        <a:xfrm>
          <a:off x="596900" y="879602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Completers of programs of at least two but less than four years (total): </a:t>
          </a:r>
        </a:p>
      </xdr:txBody>
    </xdr:sp>
    <xdr:clientData/>
  </xdr:twoCellAnchor>
  <xdr:twoCellAnchor>
    <xdr:from>
      <xdr:col>2</xdr:col>
      <xdr:colOff>1</xdr:colOff>
      <xdr:row>390</xdr:row>
      <xdr:rowOff>171450</xdr:rowOff>
    </xdr:from>
    <xdr:to>
      <xdr:col>3</xdr:col>
      <xdr:colOff>42335</xdr:colOff>
      <xdr:row>393</xdr:row>
      <xdr:rowOff>63500</xdr:rowOff>
    </xdr:to>
    <xdr:sp macro="" textlink="">
      <xdr:nvSpPr>
        <xdr:cNvPr id="77" name="TextBox 76">
          <a:extLst>
            <a:ext uri="{FF2B5EF4-FFF2-40B4-BE49-F238E27FC236}">
              <a16:creationId xmlns:a16="http://schemas.microsoft.com/office/drawing/2014/main" id="{6DC53B51-B619-4693-9BE5-1E85313AF659}"/>
            </a:ext>
          </a:extLst>
        </xdr:cNvPr>
        <xdr:cNvSpPr txBox="1"/>
      </xdr:nvSpPr>
      <xdr:spPr>
        <a:xfrm>
          <a:off x="4127501" y="94334894"/>
          <a:ext cx="2194278" cy="42121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395</xdr:row>
      <xdr:rowOff>171450</xdr:rowOff>
    </xdr:from>
    <xdr:to>
      <xdr:col>2</xdr:col>
      <xdr:colOff>6350</xdr:colOff>
      <xdr:row>398</xdr:row>
      <xdr:rowOff>57150</xdr:rowOff>
    </xdr:to>
    <xdr:sp macro="" textlink="">
      <xdr:nvSpPr>
        <xdr:cNvPr id="78" name="TextBox 77">
          <a:extLst>
            <a:ext uri="{FF2B5EF4-FFF2-40B4-BE49-F238E27FC236}">
              <a16:creationId xmlns:a16="http://schemas.microsoft.com/office/drawing/2014/main" id="{06F1869C-F761-4ABF-82C8-16FC267EAE11}"/>
            </a:ext>
          </a:extLst>
        </xdr:cNvPr>
        <xdr:cNvSpPr txBox="1"/>
      </xdr:nvSpPr>
      <xdr:spPr>
        <a:xfrm>
          <a:off x="596900" y="892302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Completers of programs of at least two but less than four-years within 150 percent of normal time: </a:t>
          </a:r>
        </a:p>
      </xdr:txBody>
    </xdr:sp>
    <xdr:clientData/>
  </xdr:twoCellAnchor>
  <xdr:twoCellAnchor>
    <xdr:from>
      <xdr:col>2</xdr:col>
      <xdr:colOff>1</xdr:colOff>
      <xdr:row>395</xdr:row>
      <xdr:rowOff>171450</xdr:rowOff>
    </xdr:from>
    <xdr:to>
      <xdr:col>3</xdr:col>
      <xdr:colOff>42334</xdr:colOff>
      <xdr:row>398</xdr:row>
      <xdr:rowOff>63500</xdr:rowOff>
    </xdr:to>
    <xdr:sp macro="" textlink="">
      <xdr:nvSpPr>
        <xdr:cNvPr id="79" name="TextBox 78">
          <a:extLst>
            <a:ext uri="{FF2B5EF4-FFF2-40B4-BE49-F238E27FC236}">
              <a16:creationId xmlns:a16="http://schemas.microsoft.com/office/drawing/2014/main" id="{1F203EA5-A508-4BD7-B064-BA4ABF61728E}"/>
            </a:ext>
          </a:extLst>
        </xdr:cNvPr>
        <xdr:cNvSpPr txBox="1"/>
      </xdr:nvSpPr>
      <xdr:spPr>
        <a:xfrm>
          <a:off x="4127501" y="95301506"/>
          <a:ext cx="2504722" cy="42121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6350</xdr:colOff>
      <xdr:row>401</xdr:row>
      <xdr:rowOff>107950</xdr:rowOff>
    </xdr:from>
    <xdr:to>
      <xdr:col>2</xdr:col>
      <xdr:colOff>25400</xdr:colOff>
      <xdr:row>403</xdr:row>
      <xdr:rowOff>177800</xdr:rowOff>
    </xdr:to>
    <xdr:sp macro="" textlink="">
      <xdr:nvSpPr>
        <xdr:cNvPr id="80" name="TextBox 79">
          <a:extLst>
            <a:ext uri="{FF2B5EF4-FFF2-40B4-BE49-F238E27FC236}">
              <a16:creationId xmlns:a16="http://schemas.microsoft.com/office/drawing/2014/main" id="{C9A79D58-7C24-4176-BA15-511E90854FB2}"/>
            </a:ext>
          </a:extLst>
        </xdr:cNvPr>
        <xdr:cNvSpPr txBox="1"/>
      </xdr:nvSpPr>
      <xdr:spPr>
        <a:xfrm>
          <a:off x="615950" y="972693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transfers-out (within three years) to other institutions: </a:t>
          </a:r>
        </a:p>
      </xdr:txBody>
    </xdr:sp>
    <xdr:clientData/>
  </xdr:twoCellAnchor>
  <xdr:twoCellAnchor>
    <xdr:from>
      <xdr:col>2</xdr:col>
      <xdr:colOff>12701</xdr:colOff>
      <xdr:row>401</xdr:row>
      <xdr:rowOff>107950</xdr:rowOff>
    </xdr:from>
    <xdr:to>
      <xdr:col>3</xdr:col>
      <xdr:colOff>14112</xdr:colOff>
      <xdr:row>404</xdr:row>
      <xdr:rowOff>7056</xdr:rowOff>
    </xdr:to>
    <xdr:sp macro="" textlink="">
      <xdr:nvSpPr>
        <xdr:cNvPr id="81" name="TextBox 80">
          <a:extLst>
            <a:ext uri="{FF2B5EF4-FFF2-40B4-BE49-F238E27FC236}">
              <a16:creationId xmlns:a16="http://schemas.microsoft.com/office/drawing/2014/main" id="{F687AB8F-B619-4D49-91FB-1433D81C012F}"/>
            </a:ext>
          </a:extLst>
        </xdr:cNvPr>
        <xdr:cNvSpPr txBox="1"/>
      </xdr:nvSpPr>
      <xdr:spPr>
        <a:xfrm>
          <a:off x="4140201" y="96444506"/>
          <a:ext cx="2463800" cy="42827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407</xdr:row>
      <xdr:rowOff>101600</xdr:rowOff>
    </xdr:from>
    <xdr:to>
      <xdr:col>2</xdr:col>
      <xdr:colOff>19050</xdr:colOff>
      <xdr:row>409</xdr:row>
      <xdr:rowOff>171450</xdr:rowOff>
    </xdr:to>
    <xdr:sp macro="" textlink="">
      <xdr:nvSpPr>
        <xdr:cNvPr id="82" name="TextBox 81">
          <a:extLst>
            <a:ext uri="{FF2B5EF4-FFF2-40B4-BE49-F238E27FC236}">
              <a16:creationId xmlns:a16="http://schemas.microsoft.com/office/drawing/2014/main" id="{E211F1FC-F347-47FE-A27D-A6DE6FB16EF0}"/>
            </a:ext>
          </a:extLst>
        </xdr:cNvPr>
        <xdr:cNvSpPr txBox="1"/>
      </xdr:nvSpPr>
      <xdr:spPr>
        <a:xfrm>
          <a:off x="609600" y="985012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transfers to two-year institutions:</a:t>
          </a:r>
        </a:p>
      </xdr:txBody>
    </xdr:sp>
    <xdr:clientData/>
  </xdr:twoCellAnchor>
  <xdr:twoCellAnchor>
    <xdr:from>
      <xdr:col>2</xdr:col>
      <xdr:colOff>12701</xdr:colOff>
      <xdr:row>407</xdr:row>
      <xdr:rowOff>101600</xdr:rowOff>
    </xdr:from>
    <xdr:to>
      <xdr:col>3</xdr:col>
      <xdr:colOff>7056</xdr:colOff>
      <xdr:row>410</xdr:row>
      <xdr:rowOff>0</xdr:rowOff>
    </xdr:to>
    <xdr:sp macro="" textlink="">
      <xdr:nvSpPr>
        <xdr:cNvPr id="83" name="TextBox 82">
          <a:extLst>
            <a:ext uri="{FF2B5EF4-FFF2-40B4-BE49-F238E27FC236}">
              <a16:creationId xmlns:a16="http://schemas.microsoft.com/office/drawing/2014/main" id="{82506169-ED24-4A49-9801-7A4D201C4E18}"/>
            </a:ext>
          </a:extLst>
        </xdr:cNvPr>
        <xdr:cNvSpPr txBox="1"/>
      </xdr:nvSpPr>
      <xdr:spPr>
        <a:xfrm>
          <a:off x="4140201" y="97644656"/>
          <a:ext cx="2456744" cy="4275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592667</xdr:colOff>
      <xdr:row>413</xdr:row>
      <xdr:rowOff>95250</xdr:rowOff>
    </xdr:from>
    <xdr:to>
      <xdr:col>2</xdr:col>
      <xdr:colOff>44450</xdr:colOff>
      <xdr:row>415</xdr:row>
      <xdr:rowOff>165100</xdr:rowOff>
    </xdr:to>
    <xdr:sp macro="" textlink="">
      <xdr:nvSpPr>
        <xdr:cNvPr id="84" name="TextBox 83">
          <a:extLst>
            <a:ext uri="{FF2B5EF4-FFF2-40B4-BE49-F238E27FC236}">
              <a16:creationId xmlns:a16="http://schemas.microsoft.com/office/drawing/2014/main" id="{0DA8F0CF-FEF8-49B0-830F-4AEA1E7BC229}"/>
            </a:ext>
          </a:extLst>
        </xdr:cNvPr>
        <xdr:cNvSpPr txBox="1"/>
      </xdr:nvSpPr>
      <xdr:spPr>
        <a:xfrm>
          <a:off x="592667" y="99853750"/>
          <a:ext cx="3233561" cy="43673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transfers to four-year institutions: </a:t>
          </a:r>
        </a:p>
      </xdr:txBody>
    </xdr:sp>
    <xdr:clientData/>
  </xdr:twoCellAnchor>
  <xdr:twoCellAnchor>
    <xdr:from>
      <xdr:col>2</xdr:col>
      <xdr:colOff>38101</xdr:colOff>
      <xdr:row>413</xdr:row>
      <xdr:rowOff>95250</xdr:rowOff>
    </xdr:from>
    <xdr:to>
      <xdr:col>3</xdr:col>
      <xdr:colOff>14112</xdr:colOff>
      <xdr:row>415</xdr:row>
      <xdr:rowOff>162278</xdr:rowOff>
    </xdr:to>
    <xdr:sp macro="" textlink="">
      <xdr:nvSpPr>
        <xdr:cNvPr id="85" name="TextBox 84">
          <a:extLst>
            <a:ext uri="{FF2B5EF4-FFF2-40B4-BE49-F238E27FC236}">
              <a16:creationId xmlns:a16="http://schemas.microsoft.com/office/drawing/2014/main" id="{3CDD9F20-D0EB-4491-958B-764F18E10180}"/>
            </a:ext>
          </a:extLst>
        </xdr:cNvPr>
        <xdr:cNvSpPr txBox="1"/>
      </xdr:nvSpPr>
      <xdr:spPr>
        <a:xfrm>
          <a:off x="4165601" y="98844806"/>
          <a:ext cx="2438400" cy="41980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419</xdr:row>
      <xdr:rowOff>0</xdr:rowOff>
    </xdr:from>
    <xdr:to>
      <xdr:col>4</xdr:col>
      <xdr:colOff>387350</xdr:colOff>
      <xdr:row>428</xdr:row>
      <xdr:rowOff>158750</xdr:rowOff>
    </xdr:to>
    <xdr:sp macro="" textlink="">
      <xdr:nvSpPr>
        <xdr:cNvPr id="86" name="TextBox 85">
          <a:extLst>
            <a:ext uri="{FF2B5EF4-FFF2-40B4-BE49-F238E27FC236}">
              <a16:creationId xmlns:a16="http://schemas.microsoft.com/office/drawing/2014/main" id="{5BCC8B2E-5DBD-4CB3-A810-4F3E16D5E293}"/>
            </a:ext>
          </a:extLst>
        </xdr:cNvPr>
        <xdr:cNvSpPr txBox="1"/>
      </xdr:nvSpPr>
      <xdr:spPr>
        <a:xfrm>
          <a:off x="609600" y="95592900"/>
          <a:ext cx="5473700" cy="1816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1" u="none" strike="noStrike">
              <a:solidFill>
                <a:schemeClr val="dk1"/>
              </a:solidFill>
              <a:effectLst/>
              <a:latin typeface="+mn-lt"/>
              <a:ea typeface="+mn-ea"/>
              <a:cs typeface="+mn-cs"/>
            </a:rPr>
            <a:t>B22.</a:t>
          </a:r>
          <a:r>
            <a:rPr lang="en-US" sz="1100" b="1" i="1" u="none" strike="noStrike" baseline="0">
              <a:solidFill>
                <a:schemeClr val="dk1"/>
              </a:solidFill>
              <a:effectLst/>
              <a:latin typeface="+mn-lt"/>
              <a:ea typeface="+mn-ea"/>
              <a:cs typeface="+mn-cs"/>
            </a:rPr>
            <a:t> </a:t>
          </a:r>
          <a:r>
            <a:rPr lang="en-US" sz="1100" b="1" i="1" u="none" strike="noStrike">
              <a:solidFill>
                <a:schemeClr val="dk1"/>
              </a:solidFill>
              <a:effectLst/>
              <a:latin typeface="+mn-lt"/>
              <a:ea typeface="+mn-ea"/>
              <a:cs typeface="+mn-cs"/>
            </a:rPr>
            <a:t>Retention Rates</a:t>
          </a:r>
        </a:p>
        <a:p>
          <a:pPr algn="l"/>
          <a:r>
            <a:rPr lang="en-US" sz="1100" b="0" i="0" u="none" strike="noStrike">
              <a:solidFill>
                <a:schemeClr val="dk1"/>
              </a:solidFill>
              <a:effectLst/>
              <a:latin typeface="+mn-lt"/>
              <a:ea typeface="+mn-ea"/>
              <a:cs typeface="+mn-cs"/>
            </a:rPr>
            <a:t>Report for the cohort of all full-time, first-time bachelor’s (or equivalent) degree-seeking undergraduate students who entered in Fall 2023 (or the preceding summer term).</a:t>
          </a:r>
        </a:p>
        <a:p>
          <a:pPr algn="l"/>
          <a:r>
            <a:rPr lang="en-US" sz="1100" b="0" i="0" u="none" strike="noStrike">
              <a:solidFill>
                <a:schemeClr val="dk1"/>
              </a:solidFill>
              <a:effectLst/>
              <a:latin typeface="+mn-lt"/>
              <a:ea typeface="+mn-ea"/>
              <a:cs typeface="+mn-cs"/>
            </a:rPr>
            <a:t>• The initial cohort may be adjusted for students who departed for the following reasons: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Death</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Permanent Disability</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Service in the armed forces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Foreign aid service of the federal government</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Official church missions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No other adjustments to the initial cohort should be made.</a:t>
          </a:r>
          <a:r>
            <a:rPr lang="en-US"/>
            <a:t> </a:t>
          </a:r>
          <a:endParaRPr lang="en-US" sz="1100" b="1"/>
        </a:p>
      </xdr:txBody>
    </xdr:sp>
    <xdr:clientData/>
  </xdr:twoCellAnchor>
  <xdr:twoCellAnchor>
    <xdr:from>
      <xdr:col>2</xdr:col>
      <xdr:colOff>12701</xdr:colOff>
      <xdr:row>430</xdr:row>
      <xdr:rowOff>0</xdr:rowOff>
    </xdr:from>
    <xdr:to>
      <xdr:col>3</xdr:col>
      <xdr:colOff>14112</xdr:colOff>
      <xdr:row>431</xdr:row>
      <xdr:rowOff>35278</xdr:rowOff>
    </xdr:to>
    <xdr:sp macro="" textlink="">
      <xdr:nvSpPr>
        <xdr:cNvPr id="88" name="TextBox 87">
          <a:extLst>
            <a:ext uri="{FF2B5EF4-FFF2-40B4-BE49-F238E27FC236}">
              <a16:creationId xmlns:a16="http://schemas.microsoft.com/office/drawing/2014/main" id="{339BEBAD-CED6-4B17-833C-A0CBA80E7654}"/>
            </a:ext>
          </a:extLst>
        </xdr:cNvPr>
        <xdr:cNvSpPr txBox="1"/>
      </xdr:nvSpPr>
      <xdr:spPr>
        <a:xfrm>
          <a:off x="4140201" y="101846944"/>
          <a:ext cx="2463800" cy="26105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Percentage</a:t>
          </a:r>
        </a:p>
      </xdr:txBody>
    </xdr:sp>
    <xdr:clientData/>
  </xdr:twoCellAnchor>
  <xdr:twoCellAnchor>
    <xdr:from>
      <xdr:col>1</xdr:col>
      <xdr:colOff>0</xdr:colOff>
      <xdr:row>433</xdr:row>
      <xdr:rowOff>0</xdr:rowOff>
    </xdr:from>
    <xdr:to>
      <xdr:col>4</xdr:col>
      <xdr:colOff>387350</xdr:colOff>
      <xdr:row>447</xdr:row>
      <xdr:rowOff>50800</xdr:rowOff>
    </xdr:to>
    <xdr:sp macro="" textlink="">
      <xdr:nvSpPr>
        <xdr:cNvPr id="89" name="TextBox 88">
          <a:extLst>
            <a:ext uri="{FF2B5EF4-FFF2-40B4-BE49-F238E27FC236}">
              <a16:creationId xmlns:a16="http://schemas.microsoft.com/office/drawing/2014/main" id="{B4C684EC-DF97-40C3-A0D0-6D88C3547509}"/>
            </a:ext>
          </a:extLst>
        </xdr:cNvPr>
        <xdr:cNvSpPr txBox="1"/>
      </xdr:nvSpPr>
      <xdr:spPr>
        <a:xfrm>
          <a:off x="609600" y="99275900"/>
          <a:ext cx="5473700" cy="2628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 students retained = students from the Fall 2023 cohort who are still enrolled as of Fall 2024 + students from Fall 2023 cohort who completed their bachelor’s program as of Fall 2024</a:t>
          </a:r>
          <a:endParaRPr lang="en-US">
            <a:effectLst/>
          </a:endParaRPr>
        </a:p>
        <a:p>
          <a:r>
            <a:rPr lang="en-US" sz="1100" b="1">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(Students from the Fall 2023 cohort still enrolled as of Fall 2024 + Students from Fall 2023 cohort who completed their bachelor’s program as of Fall 2024)/(Adjusted Fall 2023 cohort) *100</a:t>
          </a:r>
          <a:endParaRPr lang="en-US">
            <a:effectLst/>
          </a:endParaRPr>
        </a:p>
        <a:p>
          <a:r>
            <a:rPr lang="en-US" sz="1100" b="1">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Note: The number of first-time students seeking a bachelor’s degree (or equivalent) who attain a bachelor’s degree (or equivalent) by their second fall term is expected to be zero or very small. In exceptional cases when a first-time student does satisfy all degree requirements including full credit completion (e.g., typically 120 credit hours) and is awarded a bachelor’s degree (or equivalent) by their second fall term, they are to be considered “retained” for EF reporting purposes.</a:t>
          </a:r>
          <a:endParaRPr lang="en-US">
            <a:effectLst/>
          </a:endParaRPr>
        </a:p>
      </xdr:txBody>
    </xdr:sp>
    <xdr:clientData/>
  </xdr:twoCellAnchor>
  <xdr:twoCellAnchor>
    <xdr:from>
      <xdr:col>0</xdr:col>
      <xdr:colOff>0</xdr:colOff>
      <xdr:row>4</xdr:row>
      <xdr:rowOff>0</xdr:rowOff>
    </xdr:from>
    <xdr:to>
      <xdr:col>1</xdr:col>
      <xdr:colOff>0</xdr:colOff>
      <xdr:row>5</xdr:row>
      <xdr:rowOff>7056</xdr:rowOff>
    </xdr:to>
    <xdr:sp macro="" textlink="">
      <xdr:nvSpPr>
        <xdr:cNvPr id="87" name="TextBox 86">
          <a:extLst>
            <a:ext uri="{FF2B5EF4-FFF2-40B4-BE49-F238E27FC236}">
              <a16:creationId xmlns:a16="http://schemas.microsoft.com/office/drawing/2014/main" id="{EB0C5200-FAEC-4029-9F26-492A38B5446A}"/>
            </a:ext>
          </a:extLst>
        </xdr:cNvPr>
        <xdr:cNvSpPr txBox="1"/>
      </xdr:nvSpPr>
      <xdr:spPr>
        <a:xfrm>
          <a:off x="0" y="705556"/>
          <a:ext cx="1044222" cy="2328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a:t>
          </a:r>
        </a:p>
      </xdr:txBody>
    </xdr:sp>
    <xdr:clientData/>
  </xdr:twoCellAnchor>
  <xdr:twoCellAnchor>
    <xdr:from>
      <xdr:col>0</xdr:col>
      <xdr:colOff>0</xdr:colOff>
      <xdr:row>140</xdr:row>
      <xdr:rowOff>0</xdr:rowOff>
    </xdr:from>
    <xdr:to>
      <xdr:col>0</xdr:col>
      <xdr:colOff>596900</xdr:colOff>
      <xdr:row>141</xdr:row>
      <xdr:rowOff>44450</xdr:rowOff>
    </xdr:to>
    <xdr:sp macro="" textlink="">
      <xdr:nvSpPr>
        <xdr:cNvPr id="90" name="TextBox 89">
          <a:extLst>
            <a:ext uri="{FF2B5EF4-FFF2-40B4-BE49-F238E27FC236}">
              <a16:creationId xmlns:a16="http://schemas.microsoft.com/office/drawing/2014/main" id="{0CAD0338-C35B-4C92-A108-9FDEDA8AF4C1}"/>
            </a:ext>
          </a:extLst>
        </xdr:cNvPr>
        <xdr:cNvSpPr txBox="1"/>
      </xdr:nvSpPr>
      <xdr:spPr>
        <a:xfrm>
          <a:off x="0" y="29997400"/>
          <a:ext cx="5969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B2</a:t>
          </a:r>
        </a:p>
      </xdr:txBody>
    </xdr:sp>
    <xdr:clientData/>
  </xdr:twoCellAnchor>
  <xdr:twoCellAnchor>
    <xdr:from>
      <xdr:col>0</xdr:col>
      <xdr:colOff>0</xdr:colOff>
      <xdr:row>204</xdr:row>
      <xdr:rowOff>0</xdr:rowOff>
    </xdr:from>
    <xdr:to>
      <xdr:col>1</xdr:col>
      <xdr:colOff>14110</xdr:colOff>
      <xdr:row>205</xdr:row>
      <xdr:rowOff>7056</xdr:rowOff>
    </xdr:to>
    <xdr:sp macro="" textlink="">
      <xdr:nvSpPr>
        <xdr:cNvPr id="91" name="TextBox 90">
          <a:extLst>
            <a:ext uri="{FF2B5EF4-FFF2-40B4-BE49-F238E27FC236}">
              <a16:creationId xmlns:a16="http://schemas.microsoft.com/office/drawing/2014/main" id="{7C42D81A-B881-45E6-A367-ADBD9B66453C}"/>
            </a:ext>
          </a:extLst>
        </xdr:cNvPr>
        <xdr:cNvSpPr txBox="1"/>
      </xdr:nvSpPr>
      <xdr:spPr>
        <a:xfrm>
          <a:off x="0" y="44873333"/>
          <a:ext cx="1164166" cy="18344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B3</a:t>
          </a:r>
        </a:p>
      </xdr:txBody>
    </xdr:sp>
    <xdr:clientData/>
  </xdr:twoCellAnchor>
  <xdr:twoCellAnchor>
    <xdr:from>
      <xdr:col>0</xdr:col>
      <xdr:colOff>0</xdr:colOff>
      <xdr:row>220</xdr:row>
      <xdr:rowOff>0</xdr:rowOff>
    </xdr:from>
    <xdr:to>
      <xdr:col>1</xdr:col>
      <xdr:colOff>21167</xdr:colOff>
      <xdr:row>221</xdr:row>
      <xdr:rowOff>70556</xdr:rowOff>
    </xdr:to>
    <xdr:sp macro="" textlink="">
      <xdr:nvSpPr>
        <xdr:cNvPr id="92" name="TextBox 91">
          <a:extLst>
            <a:ext uri="{FF2B5EF4-FFF2-40B4-BE49-F238E27FC236}">
              <a16:creationId xmlns:a16="http://schemas.microsoft.com/office/drawing/2014/main" id="{170D69D2-C019-4CE4-B967-909DBC4AB0BD}"/>
            </a:ext>
          </a:extLst>
        </xdr:cNvPr>
        <xdr:cNvSpPr txBox="1"/>
      </xdr:nvSpPr>
      <xdr:spPr>
        <a:xfrm>
          <a:off x="0" y="48506944"/>
          <a:ext cx="1460500" cy="24694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B4</a:t>
          </a:r>
        </a:p>
      </xdr:txBody>
    </xdr:sp>
    <xdr:clientData/>
  </xdr:twoCellAnchor>
  <xdr:twoCellAnchor>
    <xdr:from>
      <xdr:col>0</xdr:col>
      <xdr:colOff>0</xdr:colOff>
      <xdr:row>252</xdr:row>
      <xdr:rowOff>165100</xdr:rowOff>
    </xdr:from>
    <xdr:to>
      <xdr:col>1</xdr:col>
      <xdr:colOff>57150</xdr:colOff>
      <xdr:row>254</xdr:row>
      <xdr:rowOff>25400</xdr:rowOff>
    </xdr:to>
    <xdr:sp macro="" textlink="">
      <xdr:nvSpPr>
        <xdr:cNvPr id="93" name="TextBox 92">
          <a:extLst>
            <a:ext uri="{FF2B5EF4-FFF2-40B4-BE49-F238E27FC236}">
              <a16:creationId xmlns:a16="http://schemas.microsoft.com/office/drawing/2014/main" id="{E9AACD55-AC1D-4804-8764-F3A072A268FF}"/>
            </a:ext>
          </a:extLst>
        </xdr:cNvPr>
        <xdr:cNvSpPr txBox="1"/>
      </xdr:nvSpPr>
      <xdr:spPr>
        <a:xfrm>
          <a:off x="0" y="54006750"/>
          <a:ext cx="666750" cy="577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a:t>
          </a:r>
        </a:p>
      </xdr:txBody>
    </xdr:sp>
    <xdr:clientData/>
  </xdr:twoCellAnchor>
  <xdr:twoCellAnchor>
    <xdr:from>
      <xdr:col>0</xdr:col>
      <xdr:colOff>0</xdr:colOff>
      <xdr:row>259</xdr:row>
      <xdr:rowOff>1</xdr:rowOff>
    </xdr:from>
    <xdr:to>
      <xdr:col>1</xdr:col>
      <xdr:colOff>0</xdr:colOff>
      <xdr:row>259</xdr:row>
      <xdr:rowOff>1432278</xdr:rowOff>
    </xdr:to>
    <xdr:sp macro="" textlink="">
      <xdr:nvSpPr>
        <xdr:cNvPr id="94" name="TextBox 93">
          <a:extLst>
            <a:ext uri="{FF2B5EF4-FFF2-40B4-BE49-F238E27FC236}">
              <a16:creationId xmlns:a16="http://schemas.microsoft.com/office/drawing/2014/main" id="{494FBAAB-3E47-48B9-972D-26CF80C1E749}"/>
            </a:ext>
          </a:extLst>
        </xdr:cNvPr>
        <xdr:cNvSpPr txBox="1"/>
      </xdr:nvSpPr>
      <xdr:spPr>
        <a:xfrm>
          <a:off x="0" y="56197501"/>
          <a:ext cx="1044222" cy="143227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a:t>
          </a:r>
        </a:p>
      </xdr:txBody>
    </xdr:sp>
    <xdr:clientData/>
  </xdr:twoCellAnchor>
  <xdr:twoCellAnchor>
    <xdr:from>
      <xdr:col>0</xdr:col>
      <xdr:colOff>0</xdr:colOff>
      <xdr:row>265</xdr:row>
      <xdr:rowOff>0</xdr:rowOff>
    </xdr:from>
    <xdr:to>
      <xdr:col>1</xdr:col>
      <xdr:colOff>6350</xdr:colOff>
      <xdr:row>266</xdr:row>
      <xdr:rowOff>6350</xdr:rowOff>
    </xdr:to>
    <xdr:sp macro="" textlink="">
      <xdr:nvSpPr>
        <xdr:cNvPr id="95" name="TextBox 94">
          <a:extLst>
            <a:ext uri="{FF2B5EF4-FFF2-40B4-BE49-F238E27FC236}">
              <a16:creationId xmlns:a16="http://schemas.microsoft.com/office/drawing/2014/main" id="{71300692-28B8-4AB3-B8CA-506871EF377A}"/>
            </a:ext>
          </a:extLst>
        </xdr:cNvPr>
        <xdr:cNvSpPr txBox="1"/>
      </xdr:nvSpPr>
      <xdr:spPr>
        <a:xfrm>
          <a:off x="0" y="58400950"/>
          <a:ext cx="615950" cy="539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a:t>
          </a:r>
        </a:p>
      </xdr:txBody>
    </xdr:sp>
    <xdr:clientData/>
  </xdr:twoCellAnchor>
  <xdr:twoCellAnchor>
    <xdr:from>
      <xdr:col>0</xdr:col>
      <xdr:colOff>0</xdr:colOff>
      <xdr:row>271</xdr:row>
      <xdr:rowOff>0</xdr:rowOff>
    </xdr:from>
    <xdr:to>
      <xdr:col>1</xdr:col>
      <xdr:colOff>19050</xdr:colOff>
      <xdr:row>272</xdr:row>
      <xdr:rowOff>6350</xdr:rowOff>
    </xdr:to>
    <xdr:sp macro="" textlink="">
      <xdr:nvSpPr>
        <xdr:cNvPr id="96" name="TextBox 95">
          <a:extLst>
            <a:ext uri="{FF2B5EF4-FFF2-40B4-BE49-F238E27FC236}">
              <a16:creationId xmlns:a16="http://schemas.microsoft.com/office/drawing/2014/main" id="{2AD616CA-D7EE-47B9-B842-E09961874727}"/>
            </a:ext>
          </a:extLst>
        </xdr:cNvPr>
        <xdr:cNvSpPr txBox="1"/>
      </xdr:nvSpPr>
      <xdr:spPr>
        <a:xfrm>
          <a:off x="0" y="60223400"/>
          <a:ext cx="628650" cy="539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a:t>
          </a:r>
        </a:p>
      </xdr:txBody>
    </xdr:sp>
    <xdr:clientData/>
  </xdr:twoCellAnchor>
  <xdr:twoCellAnchor>
    <xdr:from>
      <xdr:col>0</xdr:col>
      <xdr:colOff>0</xdr:colOff>
      <xdr:row>277</xdr:row>
      <xdr:rowOff>0</xdr:rowOff>
    </xdr:from>
    <xdr:to>
      <xdr:col>1</xdr:col>
      <xdr:colOff>19050</xdr:colOff>
      <xdr:row>278</xdr:row>
      <xdr:rowOff>6350</xdr:rowOff>
    </xdr:to>
    <xdr:sp macro="" textlink="">
      <xdr:nvSpPr>
        <xdr:cNvPr id="97" name="TextBox 96">
          <a:extLst>
            <a:ext uri="{FF2B5EF4-FFF2-40B4-BE49-F238E27FC236}">
              <a16:creationId xmlns:a16="http://schemas.microsoft.com/office/drawing/2014/main" id="{1DE67FDD-2C46-4B0D-878A-7D9B03BF5B39}"/>
            </a:ext>
          </a:extLst>
        </xdr:cNvPr>
        <xdr:cNvSpPr txBox="1"/>
      </xdr:nvSpPr>
      <xdr:spPr>
        <a:xfrm>
          <a:off x="0" y="62045850"/>
          <a:ext cx="628650" cy="628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a:t>
          </a:r>
        </a:p>
      </xdr:txBody>
    </xdr:sp>
    <xdr:clientData/>
  </xdr:twoCellAnchor>
  <xdr:twoCellAnchor>
    <xdr:from>
      <xdr:col>0</xdr:col>
      <xdr:colOff>0</xdr:colOff>
      <xdr:row>283</xdr:row>
      <xdr:rowOff>1</xdr:rowOff>
    </xdr:from>
    <xdr:to>
      <xdr:col>1</xdr:col>
      <xdr:colOff>98778</xdr:colOff>
      <xdr:row>283</xdr:row>
      <xdr:rowOff>733779</xdr:rowOff>
    </xdr:to>
    <xdr:sp macro="" textlink="">
      <xdr:nvSpPr>
        <xdr:cNvPr id="98" name="TextBox 97">
          <a:extLst>
            <a:ext uri="{FF2B5EF4-FFF2-40B4-BE49-F238E27FC236}">
              <a16:creationId xmlns:a16="http://schemas.microsoft.com/office/drawing/2014/main" id="{F2FE54A6-56B2-4EB3-8D5C-784B412880DD}"/>
            </a:ext>
          </a:extLst>
        </xdr:cNvPr>
        <xdr:cNvSpPr txBox="1"/>
      </xdr:nvSpPr>
      <xdr:spPr>
        <a:xfrm>
          <a:off x="0" y="65913001"/>
          <a:ext cx="670278" cy="733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a:t>
          </a:r>
        </a:p>
      </xdr:txBody>
    </xdr:sp>
    <xdr:clientData/>
  </xdr:twoCellAnchor>
  <xdr:twoCellAnchor>
    <xdr:from>
      <xdr:col>0</xdr:col>
      <xdr:colOff>0</xdr:colOff>
      <xdr:row>289</xdr:row>
      <xdr:rowOff>0</xdr:rowOff>
    </xdr:from>
    <xdr:to>
      <xdr:col>1</xdr:col>
      <xdr:colOff>42332</xdr:colOff>
      <xdr:row>289</xdr:row>
      <xdr:rowOff>613833</xdr:rowOff>
    </xdr:to>
    <xdr:sp macro="" textlink="">
      <xdr:nvSpPr>
        <xdr:cNvPr id="99" name="TextBox 98">
          <a:extLst>
            <a:ext uri="{FF2B5EF4-FFF2-40B4-BE49-F238E27FC236}">
              <a16:creationId xmlns:a16="http://schemas.microsoft.com/office/drawing/2014/main" id="{F17CC95C-E157-40B1-814A-FFB67F53F0CD}"/>
            </a:ext>
          </a:extLst>
        </xdr:cNvPr>
        <xdr:cNvSpPr txBox="1"/>
      </xdr:nvSpPr>
      <xdr:spPr>
        <a:xfrm>
          <a:off x="0" y="68022611"/>
          <a:ext cx="613832" cy="6138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a:t>
          </a:r>
        </a:p>
      </xdr:txBody>
    </xdr:sp>
    <xdr:clientData/>
  </xdr:twoCellAnchor>
  <xdr:twoCellAnchor>
    <xdr:from>
      <xdr:col>0</xdr:col>
      <xdr:colOff>0</xdr:colOff>
      <xdr:row>295</xdr:row>
      <xdr:rowOff>0</xdr:rowOff>
    </xdr:from>
    <xdr:to>
      <xdr:col>1</xdr:col>
      <xdr:colOff>19050</xdr:colOff>
      <xdr:row>296</xdr:row>
      <xdr:rowOff>6350</xdr:rowOff>
    </xdr:to>
    <xdr:sp macro="" textlink="">
      <xdr:nvSpPr>
        <xdr:cNvPr id="100" name="TextBox 99">
          <a:extLst>
            <a:ext uri="{FF2B5EF4-FFF2-40B4-BE49-F238E27FC236}">
              <a16:creationId xmlns:a16="http://schemas.microsoft.com/office/drawing/2014/main" id="{50121561-C767-4C90-A1A9-5E8CA432D944}"/>
            </a:ext>
          </a:extLst>
        </xdr:cNvPr>
        <xdr:cNvSpPr txBox="1"/>
      </xdr:nvSpPr>
      <xdr:spPr>
        <a:xfrm>
          <a:off x="0" y="67779900"/>
          <a:ext cx="628650" cy="628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a:t>
          </a:r>
        </a:p>
      </xdr:txBody>
    </xdr:sp>
    <xdr:clientData/>
  </xdr:twoCellAnchor>
  <xdr:twoCellAnchor>
    <xdr:from>
      <xdr:col>0</xdr:col>
      <xdr:colOff>0</xdr:colOff>
      <xdr:row>306</xdr:row>
      <xdr:rowOff>0</xdr:rowOff>
    </xdr:from>
    <xdr:to>
      <xdr:col>1</xdr:col>
      <xdr:colOff>19050</xdr:colOff>
      <xdr:row>307</xdr:row>
      <xdr:rowOff>19050</xdr:rowOff>
    </xdr:to>
    <xdr:sp macro="" textlink="">
      <xdr:nvSpPr>
        <xdr:cNvPr id="101" name="TextBox 100">
          <a:extLst>
            <a:ext uri="{FF2B5EF4-FFF2-40B4-BE49-F238E27FC236}">
              <a16:creationId xmlns:a16="http://schemas.microsoft.com/office/drawing/2014/main" id="{DADF559C-937E-4990-9F1C-1BFF1305FC95}"/>
            </a:ext>
          </a:extLst>
        </xdr:cNvPr>
        <xdr:cNvSpPr txBox="1"/>
      </xdr:nvSpPr>
      <xdr:spPr>
        <a:xfrm>
          <a:off x="0" y="70612000"/>
          <a:ext cx="628650" cy="552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a:t>
          </a:r>
        </a:p>
      </xdr:txBody>
    </xdr:sp>
    <xdr:clientData/>
  </xdr:twoCellAnchor>
  <xdr:twoCellAnchor>
    <xdr:from>
      <xdr:col>0</xdr:col>
      <xdr:colOff>1</xdr:colOff>
      <xdr:row>312</xdr:row>
      <xdr:rowOff>0</xdr:rowOff>
    </xdr:from>
    <xdr:to>
      <xdr:col>1</xdr:col>
      <xdr:colOff>35279</xdr:colOff>
      <xdr:row>312</xdr:row>
      <xdr:rowOff>1481666</xdr:rowOff>
    </xdr:to>
    <xdr:sp macro="" textlink="">
      <xdr:nvSpPr>
        <xdr:cNvPr id="102" name="TextBox 101">
          <a:extLst>
            <a:ext uri="{FF2B5EF4-FFF2-40B4-BE49-F238E27FC236}">
              <a16:creationId xmlns:a16="http://schemas.microsoft.com/office/drawing/2014/main" id="{1428B25D-5AF8-4DA7-AE8A-791E0C09CBE5}"/>
            </a:ext>
          </a:extLst>
        </xdr:cNvPr>
        <xdr:cNvSpPr txBox="1"/>
      </xdr:nvSpPr>
      <xdr:spPr>
        <a:xfrm>
          <a:off x="1" y="74711278"/>
          <a:ext cx="642056" cy="1481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a:t>
          </a:r>
        </a:p>
      </xdr:txBody>
    </xdr:sp>
    <xdr:clientData/>
  </xdr:twoCellAnchor>
  <xdr:twoCellAnchor>
    <xdr:from>
      <xdr:col>0</xdr:col>
      <xdr:colOff>0</xdr:colOff>
      <xdr:row>318</xdr:row>
      <xdr:rowOff>0</xdr:rowOff>
    </xdr:from>
    <xdr:to>
      <xdr:col>1</xdr:col>
      <xdr:colOff>6350</xdr:colOff>
      <xdr:row>318</xdr:row>
      <xdr:rowOff>527050</xdr:rowOff>
    </xdr:to>
    <xdr:sp macro="" textlink="">
      <xdr:nvSpPr>
        <xdr:cNvPr id="103" name="TextBox 102">
          <a:extLst>
            <a:ext uri="{FF2B5EF4-FFF2-40B4-BE49-F238E27FC236}">
              <a16:creationId xmlns:a16="http://schemas.microsoft.com/office/drawing/2014/main" id="{9CD3EAC8-D458-461E-AB43-983239C4A568}"/>
            </a:ext>
          </a:extLst>
        </xdr:cNvPr>
        <xdr:cNvSpPr txBox="1"/>
      </xdr:nvSpPr>
      <xdr:spPr>
        <a:xfrm>
          <a:off x="0" y="74987150"/>
          <a:ext cx="615950" cy="5270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a:t>
          </a:r>
        </a:p>
      </xdr:txBody>
    </xdr:sp>
    <xdr:clientData/>
  </xdr:twoCellAnchor>
  <xdr:twoCellAnchor>
    <xdr:from>
      <xdr:col>0</xdr:col>
      <xdr:colOff>0</xdr:colOff>
      <xdr:row>324</xdr:row>
      <xdr:rowOff>0</xdr:rowOff>
    </xdr:from>
    <xdr:to>
      <xdr:col>1</xdr:col>
      <xdr:colOff>21166</xdr:colOff>
      <xdr:row>324</xdr:row>
      <xdr:rowOff>458611</xdr:rowOff>
    </xdr:to>
    <xdr:sp macro="" textlink="">
      <xdr:nvSpPr>
        <xdr:cNvPr id="104" name="TextBox 103">
          <a:extLst>
            <a:ext uri="{FF2B5EF4-FFF2-40B4-BE49-F238E27FC236}">
              <a16:creationId xmlns:a16="http://schemas.microsoft.com/office/drawing/2014/main" id="{5035E0C7-DF23-42F8-98F7-D97A5CD62874}"/>
            </a:ext>
          </a:extLst>
        </xdr:cNvPr>
        <xdr:cNvSpPr txBox="1"/>
      </xdr:nvSpPr>
      <xdr:spPr>
        <a:xfrm>
          <a:off x="0" y="79593722"/>
          <a:ext cx="592666" cy="45861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a:t>
          </a:r>
        </a:p>
      </xdr:txBody>
    </xdr:sp>
    <xdr:clientData/>
  </xdr:twoCellAnchor>
  <xdr:twoCellAnchor>
    <xdr:from>
      <xdr:col>0</xdr:col>
      <xdr:colOff>0</xdr:colOff>
      <xdr:row>330</xdr:row>
      <xdr:rowOff>1</xdr:rowOff>
    </xdr:from>
    <xdr:to>
      <xdr:col>1</xdr:col>
      <xdr:colOff>7056</xdr:colOff>
      <xdr:row>331</xdr:row>
      <xdr:rowOff>0</xdr:rowOff>
    </xdr:to>
    <xdr:sp macro="" textlink="">
      <xdr:nvSpPr>
        <xdr:cNvPr id="105" name="TextBox 104">
          <a:extLst>
            <a:ext uri="{FF2B5EF4-FFF2-40B4-BE49-F238E27FC236}">
              <a16:creationId xmlns:a16="http://schemas.microsoft.com/office/drawing/2014/main" id="{2C33717A-3754-4241-B398-B9993F22C653}"/>
            </a:ext>
          </a:extLst>
        </xdr:cNvPr>
        <xdr:cNvSpPr txBox="1"/>
      </xdr:nvSpPr>
      <xdr:spPr>
        <a:xfrm>
          <a:off x="0" y="81498723"/>
          <a:ext cx="578556" cy="62088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a:t>
          </a:r>
        </a:p>
      </xdr:txBody>
    </xdr:sp>
    <xdr:clientData/>
  </xdr:twoCellAnchor>
  <xdr:twoCellAnchor>
    <xdr:from>
      <xdr:col>0</xdr:col>
      <xdr:colOff>0</xdr:colOff>
      <xdr:row>336</xdr:row>
      <xdr:rowOff>0</xdr:rowOff>
    </xdr:from>
    <xdr:to>
      <xdr:col>1</xdr:col>
      <xdr:colOff>49388</xdr:colOff>
      <xdr:row>337</xdr:row>
      <xdr:rowOff>7055</xdr:rowOff>
    </xdr:to>
    <xdr:sp macro="" textlink="">
      <xdr:nvSpPr>
        <xdr:cNvPr id="106" name="TextBox 105">
          <a:extLst>
            <a:ext uri="{FF2B5EF4-FFF2-40B4-BE49-F238E27FC236}">
              <a16:creationId xmlns:a16="http://schemas.microsoft.com/office/drawing/2014/main" id="{C725EABD-A671-4038-98F8-9F18A2939AA6}"/>
            </a:ext>
          </a:extLst>
        </xdr:cNvPr>
        <xdr:cNvSpPr txBox="1"/>
      </xdr:nvSpPr>
      <xdr:spPr>
        <a:xfrm>
          <a:off x="0" y="83488389"/>
          <a:ext cx="620888" cy="62794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a:t>
          </a:r>
        </a:p>
      </xdr:txBody>
    </xdr:sp>
    <xdr:clientData/>
  </xdr:twoCellAnchor>
  <xdr:twoCellAnchor>
    <xdr:from>
      <xdr:col>0</xdr:col>
      <xdr:colOff>0</xdr:colOff>
      <xdr:row>342</xdr:row>
      <xdr:rowOff>-1</xdr:rowOff>
    </xdr:from>
    <xdr:to>
      <xdr:col>1</xdr:col>
      <xdr:colOff>28222</xdr:colOff>
      <xdr:row>342</xdr:row>
      <xdr:rowOff>613832</xdr:rowOff>
    </xdr:to>
    <xdr:sp macro="" textlink="">
      <xdr:nvSpPr>
        <xdr:cNvPr id="107" name="TextBox 106">
          <a:extLst>
            <a:ext uri="{FF2B5EF4-FFF2-40B4-BE49-F238E27FC236}">
              <a16:creationId xmlns:a16="http://schemas.microsoft.com/office/drawing/2014/main" id="{D6709A17-A1CD-4B0B-B747-F5AEAB63D161}"/>
            </a:ext>
          </a:extLst>
        </xdr:cNvPr>
        <xdr:cNvSpPr txBox="1"/>
      </xdr:nvSpPr>
      <xdr:spPr>
        <a:xfrm>
          <a:off x="0" y="85478055"/>
          <a:ext cx="599722" cy="6138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a:t>
          </a:r>
        </a:p>
      </xdr:txBody>
    </xdr:sp>
    <xdr:clientData/>
  </xdr:twoCellAnchor>
  <xdr:twoCellAnchor>
    <xdr:from>
      <xdr:col>0</xdr:col>
      <xdr:colOff>0</xdr:colOff>
      <xdr:row>348</xdr:row>
      <xdr:rowOff>1</xdr:rowOff>
    </xdr:from>
    <xdr:to>
      <xdr:col>1</xdr:col>
      <xdr:colOff>49388</xdr:colOff>
      <xdr:row>349</xdr:row>
      <xdr:rowOff>7056</xdr:rowOff>
    </xdr:to>
    <xdr:sp macro="" textlink="">
      <xdr:nvSpPr>
        <xdr:cNvPr id="108" name="TextBox 107">
          <a:extLst>
            <a:ext uri="{FF2B5EF4-FFF2-40B4-BE49-F238E27FC236}">
              <a16:creationId xmlns:a16="http://schemas.microsoft.com/office/drawing/2014/main" id="{D143FDFA-9D50-453F-AAE1-C1130E8B04FC}"/>
            </a:ext>
          </a:extLst>
        </xdr:cNvPr>
        <xdr:cNvSpPr txBox="1"/>
      </xdr:nvSpPr>
      <xdr:spPr>
        <a:xfrm>
          <a:off x="0" y="85837890"/>
          <a:ext cx="1093610" cy="62794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a:t>
          </a:r>
        </a:p>
      </xdr:txBody>
    </xdr:sp>
    <xdr:clientData/>
  </xdr:twoCellAnchor>
  <xdr:twoCellAnchor>
    <xdr:from>
      <xdr:col>0</xdr:col>
      <xdr:colOff>0</xdr:colOff>
      <xdr:row>359</xdr:row>
      <xdr:rowOff>177800</xdr:rowOff>
    </xdr:from>
    <xdr:to>
      <xdr:col>0</xdr:col>
      <xdr:colOff>596900</xdr:colOff>
      <xdr:row>362</xdr:row>
      <xdr:rowOff>44450</xdr:rowOff>
    </xdr:to>
    <xdr:sp macro="" textlink="">
      <xdr:nvSpPr>
        <xdr:cNvPr id="109" name="TextBox 108">
          <a:extLst>
            <a:ext uri="{FF2B5EF4-FFF2-40B4-BE49-F238E27FC236}">
              <a16:creationId xmlns:a16="http://schemas.microsoft.com/office/drawing/2014/main" id="{DF6854BA-73CE-44CA-92B7-AEE1A93487D6}"/>
            </a:ext>
          </a:extLst>
        </xdr:cNvPr>
        <xdr:cNvSpPr txBox="1"/>
      </xdr:nvSpPr>
      <xdr:spPr>
        <a:xfrm>
          <a:off x="0" y="87376000"/>
          <a:ext cx="596900" cy="4191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B12</a:t>
          </a:r>
        </a:p>
      </xdr:txBody>
    </xdr:sp>
    <xdr:clientData/>
  </xdr:twoCellAnchor>
  <xdr:twoCellAnchor>
    <xdr:from>
      <xdr:col>0</xdr:col>
      <xdr:colOff>0</xdr:colOff>
      <xdr:row>365</xdr:row>
      <xdr:rowOff>0</xdr:rowOff>
    </xdr:from>
    <xdr:to>
      <xdr:col>1</xdr:col>
      <xdr:colOff>77610</xdr:colOff>
      <xdr:row>372</xdr:row>
      <xdr:rowOff>141111</xdr:rowOff>
    </xdr:to>
    <xdr:sp macro="" textlink="">
      <xdr:nvSpPr>
        <xdr:cNvPr id="110" name="TextBox 109">
          <a:extLst>
            <a:ext uri="{FF2B5EF4-FFF2-40B4-BE49-F238E27FC236}">
              <a16:creationId xmlns:a16="http://schemas.microsoft.com/office/drawing/2014/main" id="{4B0B38D7-B84F-417A-A5A9-32E81C1ED6F0}"/>
            </a:ext>
          </a:extLst>
        </xdr:cNvPr>
        <xdr:cNvSpPr txBox="1"/>
      </xdr:nvSpPr>
      <xdr:spPr>
        <a:xfrm>
          <a:off x="0" y="91559944"/>
          <a:ext cx="649110" cy="142522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B13</a:t>
          </a:r>
        </a:p>
      </xdr:txBody>
    </xdr:sp>
    <xdr:clientData/>
  </xdr:twoCellAnchor>
  <xdr:twoCellAnchor>
    <xdr:from>
      <xdr:col>0</xdr:col>
      <xdr:colOff>0</xdr:colOff>
      <xdr:row>375</xdr:row>
      <xdr:rowOff>165100</xdr:rowOff>
    </xdr:from>
    <xdr:to>
      <xdr:col>1</xdr:col>
      <xdr:colOff>0</xdr:colOff>
      <xdr:row>378</xdr:row>
      <xdr:rowOff>63500</xdr:rowOff>
    </xdr:to>
    <xdr:sp macro="" textlink="">
      <xdr:nvSpPr>
        <xdr:cNvPr id="111" name="TextBox 110">
          <a:extLst>
            <a:ext uri="{FF2B5EF4-FFF2-40B4-BE49-F238E27FC236}">
              <a16:creationId xmlns:a16="http://schemas.microsoft.com/office/drawing/2014/main" id="{8F5CB551-C439-4A95-A504-4F955C1062A6}"/>
            </a:ext>
          </a:extLst>
        </xdr:cNvPr>
        <xdr:cNvSpPr txBox="1"/>
      </xdr:nvSpPr>
      <xdr:spPr>
        <a:xfrm>
          <a:off x="0" y="91008200"/>
          <a:ext cx="609600" cy="450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B14</a:t>
          </a:r>
        </a:p>
      </xdr:txBody>
    </xdr:sp>
    <xdr:clientData/>
  </xdr:twoCellAnchor>
  <xdr:twoCellAnchor>
    <xdr:from>
      <xdr:col>0</xdr:col>
      <xdr:colOff>0</xdr:colOff>
      <xdr:row>381</xdr:row>
      <xdr:rowOff>0</xdr:rowOff>
    </xdr:from>
    <xdr:to>
      <xdr:col>1</xdr:col>
      <xdr:colOff>19050</xdr:colOff>
      <xdr:row>383</xdr:row>
      <xdr:rowOff>44450</xdr:rowOff>
    </xdr:to>
    <xdr:sp macro="" textlink="">
      <xdr:nvSpPr>
        <xdr:cNvPr id="112" name="TextBox 111">
          <a:extLst>
            <a:ext uri="{FF2B5EF4-FFF2-40B4-BE49-F238E27FC236}">
              <a16:creationId xmlns:a16="http://schemas.microsoft.com/office/drawing/2014/main" id="{5442BBED-C964-449F-A54F-85E2FC49B481}"/>
            </a:ext>
          </a:extLst>
        </xdr:cNvPr>
        <xdr:cNvSpPr txBox="1"/>
      </xdr:nvSpPr>
      <xdr:spPr>
        <a:xfrm>
          <a:off x="0" y="92297250"/>
          <a:ext cx="628650" cy="412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B15</a:t>
          </a:r>
        </a:p>
      </xdr:txBody>
    </xdr:sp>
    <xdr:clientData/>
  </xdr:twoCellAnchor>
  <xdr:twoCellAnchor>
    <xdr:from>
      <xdr:col>0</xdr:col>
      <xdr:colOff>0</xdr:colOff>
      <xdr:row>385</xdr:row>
      <xdr:rowOff>165100</xdr:rowOff>
    </xdr:from>
    <xdr:to>
      <xdr:col>0</xdr:col>
      <xdr:colOff>596900</xdr:colOff>
      <xdr:row>388</xdr:row>
      <xdr:rowOff>57150</xdr:rowOff>
    </xdr:to>
    <xdr:sp macro="" textlink="">
      <xdr:nvSpPr>
        <xdr:cNvPr id="113" name="TextBox 112">
          <a:extLst>
            <a:ext uri="{FF2B5EF4-FFF2-40B4-BE49-F238E27FC236}">
              <a16:creationId xmlns:a16="http://schemas.microsoft.com/office/drawing/2014/main" id="{49BADDF9-4381-4155-A3D3-459D3D51EFEB}"/>
            </a:ext>
          </a:extLst>
        </xdr:cNvPr>
        <xdr:cNvSpPr txBox="1"/>
      </xdr:nvSpPr>
      <xdr:spPr>
        <a:xfrm>
          <a:off x="0" y="93548200"/>
          <a:ext cx="596900" cy="444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B16</a:t>
          </a:r>
        </a:p>
      </xdr:txBody>
    </xdr:sp>
    <xdr:clientData/>
  </xdr:twoCellAnchor>
  <xdr:twoCellAnchor>
    <xdr:from>
      <xdr:col>0</xdr:col>
      <xdr:colOff>6350</xdr:colOff>
      <xdr:row>390</xdr:row>
      <xdr:rowOff>171450</xdr:rowOff>
    </xdr:from>
    <xdr:to>
      <xdr:col>1</xdr:col>
      <xdr:colOff>12700</xdr:colOff>
      <xdr:row>393</xdr:row>
      <xdr:rowOff>57150</xdr:rowOff>
    </xdr:to>
    <xdr:sp macro="" textlink="">
      <xdr:nvSpPr>
        <xdr:cNvPr id="114" name="TextBox 113">
          <a:extLst>
            <a:ext uri="{FF2B5EF4-FFF2-40B4-BE49-F238E27FC236}">
              <a16:creationId xmlns:a16="http://schemas.microsoft.com/office/drawing/2014/main" id="{6C57B92E-3292-411D-A271-272D9D6289F4}"/>
            </a:ext>
          </a:extLst>
        </xdr:cNvPr>
        <xdr:cNvSpPr txBox="1"/>
      </xdr:nvSpPr>
      <xdr:spPr>
        <a:xfrm>
          <a:off x="6350" y="94824550"/>
          <a:ext cx="6159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B17</a:t>
          </a:r>
        </a:p>
      </xdr:txBody>
    </xdr:sp>
    <xdr:clientData/>
  </xdr:twoCellAnchor>
  <xdr:twoCellAnchor>
    <xdr:from>
      <xdr:col>0</xdr:col>
      <xdr:colOff>0</xdr:colOff>
      <xdr:row>395</xdr:row>
      <xdr:rowOff>171450</xdr:rowOff>
    </xdr:from>
    <xdr:to>
      <xdr:col>1</xdr:col>
      <xdr:colOff>6350</xdr:colOff>
      <xdr:row>398</xdr:row>
      <xdr:rowOff>44450</xdr:rowOff>
    </xdr:to>
    <xdr:sp macro="" textlink="">
      <xdr:nvSpPr>
        <xdr:cNvPr id="115" name="TextBox 114">
          <a:extLst>
            <a:ext uri="{FF2B5EF4-FFF2-40B4-BE49-F238E27FC236}">
              <a16:creationId xmlns:a16="http://schemas.microsoft.com/office/drawing/2014/main" id="{9D9A7199-AB4A-471A-BB09-64CC544C1E77}"/>
            </a:ext>
          </a:extLst>
        </xdr:cNvPr>
        <xdr:cNvSpPr txBox="1"/>
      </xdr:nvSpPr>
      <xdr:spPr>
        <a:xfrm>
          <a:off x="0" y="96094550"/>
          <a:ext cx="615950" cy="425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B18</a:t>
          </a:r>
        </a:p>
      </xdr:txBody>
    </xdr:sp>
    <xdr:clientData/>
  </xdr:twoCellAnchor>
  <xdr:twoCellAnchor>
    <xdr:from>
      <xdr:col>0</xdr:col>
      <xdr:colOff>6350</xdr:colOff>
      <xdr:row>401</xdr:row>
      <xdr:rowOff>114300</xdr:rowOff>
    </xdr:from>
    <xdr:to>
      <xdr:col>1</xdr:col>
      <xdr:colOff>38100</xdr:colOff>
      <xdr:row>403</xdr:row>
      <xdr:rowOff>177800</xdr:rowOff>
    </xdr:to>
    <xdr:sp macro="" textlink="">
      <xdr:nvSpPr>
        <xdr:cNvPr id="116" name="TextBox 115">
          <a:extLst>
            <a:ext uri="{FF2B5EF4-FFF2-40B4-BE49-F238E27FC236}">
              <a16:creationId xmlns:a16="http://schemas.microsoft.com/office/drawing/2014/main" id="{45E993B1-AFC8-402C-91D3-1D7828DFE523}"/>
            </a:ext>
          </a:extLst>
        </xdr:cNvPr>
        <xdr:cNvSpPr txBox="1"/>
      </xdr:nvSpPr>
      <xdr:spPr>
        <a:xfrm>
          <a:off x="6350" y="97275650"/>
          <a:ext cx="641350" cy="431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B19</a:t>
          </a:r>
        </a:p>
      </xdr:txBody>
    </xdr:sp>
    <xdr:clientData/>
  </xdr:twoCellAnchor>
  <xdr:twoCellAnchor>
    <xdr:from>
      <xdr:col>0</xdr:col>
      <xdr:colOff>0</xdr:colOff>
      <xdr:row>407</xdr:row>
      <xdr:rowOff>101600</xdr:rowOff>
    </xdr:from>
    <xdr:to>
      <xdr:col>1</xdr:col>
      <xdr:colOff>14111</xdr:colOff>
      <xdr:row>409</xdr:row>
      <xdr:rowOff>169334</xdr:rowOff>
    </xdr:to>
    <xdr:sp macro="" textlink="">
      <xdr:nvSpPr>
        <xdr:cNvPr id="117" name="TextBox 116">
          <a:extLst>
            <a:ext uri="{FF2B5EF4-FFF2-40B4-BE49-F238E27FC236}">
              <a16:creationId xmlns:a16="http://schemas.microsoft.com/office/drawing/2014/main" id="{F7FFDFCD-67ED-41F1-9349-27989B9AC4DA}"/>
            </a:ext>
          </a:extLst>
        </xdr:cNvPr>
        <xdr:cNvSpPr txBox="1"/>
      </xdr:nvSpPr>
      <xdr:spPr>
        <a:xfrm>
          <a:off x="0" y="100029433"/>
          <a:ext cx="585611" cy="43462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B20</a:t>
          </a:r>
        </a:p>
      </xdr:txBody>
    </xdr:sp>
    <xdr:clientData/>
  </xdr:twoCellAnchor>
  <xdr:twoCellAnchor>
    <xdr:from>
      <xdr:col>0</xdr:col>
      <xdr:colOff>0</xdr:colOff>
      <xdr:row>413</xdr:row>
      <xdr:rowOff>101600</xdr:rowOff>
    </xdr:from>
    <xdr:to>
      <xdr:col>1</xdr:col>
      <xdr:colOff>12700</xdr:colOff>
      <xdr:row>415</xdr:row>
      <xdr:rowOff>165100</xdr:rowOff>
    </xdr:to>
    <xdr:sp macro="" textlink="">
      <xdr:nvSpPr>
        <xdr:cNvPr id="118" name="TextBox 117">
          <a:extLst>
            <a:ext uri="{FF2B5EF4-FFF2-40B4-BE49-F238E27FC236}">
              <a16:creationId xmlns:a16="http://schemas.microsoft.com/office/drawing/2014/main" id="{6E9E651C-1DFA-49ED-ABA8-8182CEBCBEAB}"/>
            </a:ext>
          </a:extLst>
        </xdr:cNvPr>
        <xdr:cNvSpPr txBox="1"/>
      </xdr:nvSpPr>
      <xdr:spPr>
        <a:xfrm>
          <a:off x="0" y="99739450"/>
          <a:ext cx="622300" cy="431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B21</a:t>
          </a:r>
        </a:p>
      </xdr:txBody>
    </xdr:sp>
    <xdr:clientData/>
  </xdr:twoCellAnchor>
  <xdr:twoCellAnchor>
    <xdr:from>
      <xdr:col>0</xdr:col>
      <xdr:colOff>0</xdr:colOff>
      <xdr:row>419</xdr:row>
      <xdr:rowOff>0</xdr:rowOff>
    </xdr:from>
    <xdr:to>
      <xdr:col>1</xdr:col>
      <xdr:colOff>6350</xdr:colOff>
      <xdr:row>420</xdr:row>
      <xdr:rowOff>12700</xdr:rowOff>
    </xdr:to>
    <xdr:sp macro="" textlink="">
      <xdr:nvSpPr>
        <xdr:cNvPr id="120" name="TextBox 119">
          <a:extLst>
            <a:ext uri="{FF2B5EF4-FFF2-40B4-BE49-F238E27FC236}">
              <a16:creationId xmlns:a16="http://schemas.microsoft.com/office/drawing/2014/main" id="{9BA02C51-7631-40BC-9028-B306D8001487}"/>
            </a:ext>
          </a:extLst>
        </xdr:cNvPr>
        <xdr:cNvSpPr txBox="1"/>
      </xdr:nvSpPr>
      <xdr:spPr>
        <a:xfrm>
          <a:off x="0" y="100984050"/>
          <a:ext cx="61595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B22</a:t>
          </a:r>
        </a:p>
      </xdr:txBody>
    </xdr:sp>
    <xdr:clientData/>
  </xdr:twoCellAnchor>
  <xdr:twoCellAnchor>
    <xdr:from>
      <xdr:col>2</xdr:col>
      <xdr:colOff>0</xdr:colOff>
      <xdr:row>45</xdr:row>
      <xdr:rowOff>1</xdr:rowOff>
    </xdr:from>
    <xdr:to>
      <xdr:col>3</xdr:col>
      <xdr:colOff>56445</xdr:colOff>
      <xdr:row>45</xdr:row>
      <xdr:rowOff>218723</xdr:rowOff>
    </xdr:to>
    <xdr:sp macro="" textlink="">
      <xdr:nvSpPr>
        <xdr:cNvPr id="119" name="TextBox 118">
          <a:extLst>
            <a:ext uri="{FF2B5EF4-FFF2-40B4-BE49-F238E27FC236}">
              <a16:creationId xmlns:a16="http://schemas.microsoft.com/office/drawing/2014/main" id="{1B4CE3A5-5459-49F1-8979-104EC2EFDCF9}"/>
            </a:ext>
          </a:extLst>
        </xdr:cNvPr>
        <xdr:cNvSpPr txBox="1"/>
      </xdr:nvSpPr>
      <xdr:spPr>
        <a:xfrm>
          <a:off x="4508500" y="9983612"/>
          <a:ext cx="2610556" cy="218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76</xdr:row>
      <xdr:rowOff>0</xdr:rowOff>
    </xdr:from>
    <xdr:to>
      <xdr:col>3</xdr:col>
      <xdr:colOff>0</xdr:colOff>
      <xdr:row>77</xdr:row>
      <xdr:rowOff>23989</xdr:rowOff>
    </xdr:to>
    <xdr:sp macro="" textlink="">
      <xdr:nvSpPr>
        <xdr:cNvPr id="121" name="TextBox 120">
          <a:extLst>
            <a:ext uri="{FF2B5EF4-FFF2-40B4-BE49-F238E27FC236}">
              <a16:creationId xmlns:a16="http://schemas.microsoft.com/office/drawing/2014/main" id="{AD82073F-DDB9-4FE8-921B-B3B30D3339B8}"/>
            </a:ext>
          </a:extLst>
        </xdr:cNvPr>
        <xdr:cNvSpPr txBox="1"/>
      </xdr:nvSpPr>
      <xdr:spPr>
        <a:xfrm>
          <a:off x="4127500" y="16891000"/>
          <a:ext cx="2151944" cy="2497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82</xdr:row>
      <xdr:rowOff>0</xdr:rowOff>
    </xdr:from>
    <xdr:to>
      <xdr:col>3</xdr:col>
      <xdr:colOff>0</xdr:colOff>
      <xdr:row>83</xdr:row>
      <xdr:rowOff>23989</xdr:rowOff>
    </xdr:to>
    <xdr:sp macro="" textlink="">
      <xdr:nvSpPr>
        <xdr:cNvPr id="122" name="TextBox 121">
          <a:extLst>
            <a:ext uri="{FF2B5EF4-FFF2-40B4-BE49-F238E27FC236}">
              <a16:creationId xmlns:a16="http://schemas.microsoft.com/office/drawing/2014/main" id="{43CBE9F1-BE44-4D46-9554-AE5A74DBA775}"/>
            </a:ext>
          </a:extLst>
        </xdr:cNvPr>
        <xdr:cNvSpPr txBox="1"/>
      </xdr:nvSpPr>
      <xdr:spPr>
        <a:xfrm>
          <a:off x="4127500" y="18196278"/>
          <a:ext cx="2151944" cy="2497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103</xdr:row>
      <xdr:rowOff>0</xdr:rowOff>
    </xdr:from>
    <xdr:to>
      <xdr:col>3</xdr:col>
      <xdr:colOff>14111</xdr:colOff>
      <xdr:row>103</xdr:row>
      <xdr:rowOff>218722</xdr:rowOff>
    </xdr:to>
    <xdr:sp macro="" textlink="">
      <xdr:nvSpPr>
        <xdr:cNvPr id="123" name="TextBox 122">
          <a:extLst>
            <a:ext uri="{FF2B5EF4-FFF2-40B4-BE49-F238E27FC236}">
              <a16:creationId xmlns:a16="http://schemas.microsoft.com/office/drawing/2014/main" id="{44E9BD12-1595-4E4A-AF09-9D0364F3AE95}"/>
            </a:ext>
          </a:extLst>
        </xdr:cNvPr>
        <xdr:cNvSpPr txBox="1"/>
      </xdr:nvSpPr>
      <xdr:spPr>
        <a:xfrm>
          <a:off x="3746500" y="23847778"/>
          <a:ext cx="2349500" cy="218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123</xdr:row>
      <xdr:rowOff>169335</xdr:rowOff>
    </xdr:from>
    <xdr:to>
      <xdr:col>3</xdr:col>
      <xdr:colOff>0</xdr:colOff>
      <xdr:row>125</xdr:row>
      <xdr:rowOff>14112</xdr:rowOff>
    </xdr:to>
    <xdr:sp macro="" textlink="">
      <xdr:nvSpPr>
        <xdr:cNvPr id="124" name="TextBox 123">
          <a:extLst>
            <a:ext uri="{FF2B5EF4-FFF2-40B4-BE49-F238E27FC236}">
              <a16:creationId xmlns:a16="http://schemas.microsoft.com/office/drawing/2014/main" id="{81CB30F6-4BBE-440D-BD8F-A4D1B45617AD}"/>
            </a:ext>
          </a:extLst>
        </xdr:cNvPr>
        <xdr:cNvSpPr txBox="1"/>
      </xdr:nvSpPr>
      <xdr:spPr>
        <a:xfrm>
          <a:off x="3746500" y="28546779"/>
          <a:ext cx="2335389" cy="254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130</xdr:row>
      <xdr:rowOff>1</xdr:rowOff>
    </xdr:from>
    <xdr:to>
      <xdr:col>3</xdr:col>
      <xdr:colOff>0</xdr:colOff>
      <xdr:row>131</xdr:row>
      <xdr:rowOff>1</xdr:rowOff>
    </xdr:to>
    <xdr:sp macro="" textlink="">
      <xdr:nvSpPr>
        <xdr:cNvPr id="125" name="TextBox 124">
          <a:extLst>
            <a:ext uri="{FF2B5EF4-FFF2-40B4-BE49-F238E27FC236}">
              <a16:creationId xmlns:a16="http://schemas.microsoft.com/office/drawing/2014/main" id="{CEA23127-A145-4CA2-A44E-DADBF2CF486A}"/>
            </a:ext>
          </a:extLst>
        </xdr:cNvPr>
        <xdr:cNvSpPr txBox="1"/>
      </xdr:nvSpPr>
      <xdr:spPr>
        <a:xfrm>
          <a:off x="3746500" y="29873223"/>
          <a:ext cx="2335389" cy="225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168</xdr:row>
      <xdr:rowOff>1</xdr:rowOff>
    </xdr:from>
    <xdr:to>
      <xdr:col>3</xdr:col>
      <xdr:colOff>35278</xdr:colOff>
      <xdr:row>168</xdr:row>
      <xdr:rowOff>211667</xdr:rowOff>
    </xdr:to>
    <xdr:sp macro="" textlink="">
      <xdr:nvSpPr>
        <xdr:cNvPr id="126" name="TextBox 125">
          <a:extLst>
            <a:ext uri="{FF2B5EF4-FFF2-40B4-BE49-F238E27FC236}">
              <a16:creationId xmlns:a16="http://schemas.microsoft.com/office/drawing/2014/main" id="{9DC9E42B-EC6F-4746-885C-31682EA394D7}"/>
            </a:ext>
          </a:extLst>
        </xdr:cNvPr>
        <xdr:cNvSpPr txBox="1"/>
      </xdr:nvSpPr>
      <xdr:spPr>
        <a:xfrm>
          <a:off x="3746500" y="37182779"/>
          <a:ext cx="2370667" cy="211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180</xdr:row>
      <xdr:rowOff>0</xdr:rowOff>
    </xdr:from>
    <xdr:to>
      <xdr:col>3</xdr:col>
      <xdr:colOff>7056</xdr:colOff>
      <xdr:row>181</xdr:row>
      <xdr:rowOff>28222</xdr:rowOff>
    </xdr:to>
    <xdr:sp macro="" textlink="">
      <xdr:nvSpPr>
        <xdr:cNvPr id="127" name="TextBox 126">
          <a:extLst>
            <a:ext uri="{FF2B5EF4-FFF2-40B4-BE49-F238E27FC236}">
              <a16:creationId xmlns:a16="http://schemas.microsoft.com/office/drawing/2014/main" id="{8A761963-D59B-4FB2-9F45-E628E5B2A591}"/>
            </a:ext>
          </a:extLst>
        </xdr:cNvPr>
        <xdr:cNvSpPr txBox="1"/>
      </xdr:nvSpPr>
      <xdr:spPr>
        <a:xfrm>
          <a:off x="4127500" y="38600944"/>
          <a:ext cx="2159000" cy="493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606425</xdr:colOff>
      <xdr:row>1</xdr:row>
      <xdr:rowOff>31750</xdr:rowOff>
    </xdr:from>
    <xdr:to>
      <xdr:col>11</xdr:col>
      <xdr:colOff>596900</xdr:colOff>
      <xdr:row>2</xdr:row>
      <xdr:rowOff>177800</xdr:rowOff>
    </xdr:to>
    <xdr:sp macro="" textlink="">
      <xdr:nvSpPr>
        <xdr:cNvPr id="2" name="TextBox 1">
          <a:extLst>
            <a:ext uri="{FF2B5EF4-FFF2-40B4-BE49-F238E27FC236}">
              <a16:creationId xmlns:a16="http://schemas.microsoft.com/office/drawing/2014/main" id="{56122129-A3F9-4ED4-A86A-BCFF1CC74633}"/>
            </a:ext>
          </a:extLst>
        </xdr:cNvPr>
        <xdr:cNvSpPr txBox="1"/>
      </xdr:nvSpPr>
      <xdr:spPr>
        <a:xfrm>
          <a:off x="591185" y="214630"/>
          <a:ext cx="14003655" cy="32893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C. FIRST-TIME, FIRST-YEAR ADMISSION</a:t>
          </a:r>
        </a:p>
      </xdr:txBody>
    </xdr:sp>
    <xdr:clientData/>
  </xdr:twoCellAnchor>
  <xdr:twoCellAnchor>
    <xdr:from>
      <xdr:col>0</xdr:col>
      <xdr:colOff>603250</xdr:colOff>
      <xdr:row>4</xdr:row>
      <xdr:rowOff>0</xdr:rowOff>
    </xdr:from>
    <xdr:to>
      <xdr:col>6</xdr:col>
      <xdr:colOff>254001</xdr:colOff>
      <xdr:row>23</xdr:row>
      <xdr:rowOff>127000</xdr:rowOff>
    </xdr:to>
    <xdr:sp macro="" textlink="">
      <xdr:nvSpPr>
        <xdr:cNvPr id="3" name="TextBox 2">
          <a:extLst>
            <a:ext uri="{FF2B5EF4-FFF2-40B4-BE49-F238E27FC236}">
              <a16:creationId xmlns:a16="http://schemas.microsoft.com/office/drawing/2014/main" id="{3478C8C5-0046-490E-9481-D36809B25631}"/>
            </a:ext>
          </a:extLst>
        </xdr:cNvPr>
        <xdr:cNvSpPr txBox="1"/>
      </xdr:nvSpPr>
      <xdr:spPr>
        <a:xfrm>
          <a:off x="595630" y="731520"/>
          <a:ext cx="9709151" cy="36017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C1-C2: Applications</a:t>
          </a:r>
        </a:p>
        <a:p>
          <a:r>
            <a:rPr lang="en-US" sz="1100" b="1"/>
            <a:t>First-time, first-year students: </a:t>
          </a:r>
          <a:r>
            <a:rPr lang="en-US" sz="1100"/>
            <a:t>Provide the number of degree-seeking, first-time, first-year students who applied, were admitted, and enrolled (full- or part-time) in </a:t>
          </a:r>
          <a:r>
            <a:rPr lang="en-US" sz="1100" b="1"/>
            <a:t>Fall 2024</a:t>
          </a:r>
          <a:r>
            <a:rPr lang="en-US" sz="1100"/>
            <a:t>. </a:t>
          </a:r>
        </a:p>
        <a:p>
          <a:endParaRPr lang="en-US" sz="1100" b="0" i="0" u="none" strike="noStrike">
            <a:solidFill>
              <a:schemeClr val="dk1"/>
            </a:solidFill>
            <a:effectLst/>
            <a:latin typeface="+mn-lt"/>
            <a:ea typeface="+mn-ea"/>
            <a:cs typeface="+mn-cs"/>
          </a:endParaRPr>
        </a:p>
        <a:p>
          <a:pPr>
            <a:lnSpc>
              <a:spcPct val="110000"/>
            </a:lnSpc>
          </a:pPr>
          <a:r>
            <a:rPr lang="en-US" sz="1100" b="0" i="0" u="none" strike="noStrike">
              <a:solidFill>
                <a:schemeClr val="dk1"/>
              </a:solidFill>
              <a:effectLst/>
              <a:latin typeface="+mn-lt"/>
              <a:ea typeface="+mn-ea"/>
              <a:cs typeface="+mn-cs"/>
            </a:rPr>
            <a:t>•     Include early decision, early action, and students who began studies during summer in this cohort.</a:t>
          </a:r>
          <a:r>
            <a:rPr lang="en-US"/>
            <a:t> </a:t>
          </a:r>
        </a:p>
        <a:p>
          <a:pPr>
            <a:lnSpc>
              <a:spcPct val="110000"/>
            </a:lnSpc>
          </a:pPr>
          <a:endParaRPr lang="en-US" sz="1100"/>
        </a:p>
        <a:p>
          <a:pPr>
            <a:lnSpc>
              <a:spcPct val="110000"/>
            </a:lnSpc>
          </a:pPr>
          <a:r>
            <a:rPr lang="en-US" sz="1100"/>
            <a:t>•     Applicants should include only those students who fulfilled the requirements for consideration for       </a:t>
          </a:r>
        </a:p>
        <a:p>
          <a:pPr>
            <a:lnSpc>
              <a:spcPct val="110000"/>
            </a:lnSpc>
          </a:pPr>
          <a:r>
            <a:rPr lang="en-US" sz="1100"/>
            <a:t>      admission (i.e., who completed actionable applications) and who have been notified of one of the </a:t>
          </a:r>
        </a:p>
        <a:p>
          <a:pPr>
            <a:lnSpc>
              <a:spcPct val="110000"/>
            </a:lnSpc>
          </a:pPr>
          <a:r>
            <a:rPr lang="en-US" sz="1100"/>
            <a:t>      following actions: admission, non-admission, placement on waiting list, or application withdrawn (by </a:t>
          </a:r>
        </a:p>
        <a:p>
          <a:pPr>
            <a:lnSpc>
              <a:spcPct val="110000"/>
            </a:lnSpc>
          </a:pPr>
          <a:r>
            <a:rPr lang="en-US" sz="1100"/>
            <a:t>      applicant or institution). </a:t>
          </a:r>
        </a:p>
        <a:p>
          <a:pPr>
            <a:lnSpc>
              <a:spcPct val="110000"/>
            </a:lnSpc>
          </a:pPr>
          <a:endParaRPr lang="en-US" sz="1100" b="1" i="0" u="none" strike="noStrike">
            <a:solidFill>
              <a:schemeClr val="dk1"/>
            </a:solidFill>
            <a:effectLst/>
            <a:latin typeface="+mn-lt"/>
            <a:ea typeface="+mn-ea"/>
            <a:cs typeface="+mn-cs"/>
          </a:endParaRPr>
        </a:p>
        <a:p>
          <a:pPr>
            <a:lnSpc>
              <a:spcPct val="110000"/>
            </a:lnSpc>
          </a:pPr>
          <a:r>
            <a:rPr lang="en-US" sz="1100" b="1" i="0" u="none" strike="noStrike">
              <a:solidFill>
                <a:schemeClr val="dk1"/>
              </a:solidFill>
              <a:effectLst/>
              <a:latin typeface="+mn-lt"/>
              <a:ea typeface="+mn-ea"/>
              <a:cs typeface="+mn-cs"/>
            </a:rPr>
            <a:t>•     Since the total may include students who did not provide gender data, the detail need not sum to the total.</a:t>
          </a:r>
          <a:r>
            <a:rPr lang="en-US" b="1"/>
            <a:t> </a:t>
          </a:r>
        </a:p>
        <a:p>
          <a:pPr>
            <a:lnSpc>
              <a:spcPct val="110000"/>
            </a:lnSpc>
          </a:pPr>
          <a:endParaRPr lang="en-US" sz="1100" b="0" i="0" u="none" strike="noStrike">
            <a:solidFill>
              <a:schemeClr val="dk1"/>
            </a:solidFill>
            <a:effectLst/>
            <a:latin typeface="+mn-lt"/>
            <a:ea typeface="+mn-ea"/>
            <a:cs typeface="+mn-cs"/>
          </a:endParaRPr>
        </a:p>
        <a:p>
          <a:pPr>
            <a:lnSpc>
              <a:spcPct val="110000"/>
            </a:lnSpc>
          </a:pPr>
          <a:r>
            <a:rPr lang="en-US" sz="1100" b="0" i="0" u="none" strike="noStrike">
              <a:solidFill>
                <a:schemeClr val="dk1"/>
              </a:solidFill>
              <a:effectLst/>
              <a:latin typeface="+mn-lt"/>
              <a:ea typeface="+mn-ea"/>
              <a:cs typeface="+mn-cs"/>
            </a:rPr>
            <a:t>•     If your institution collects and reports non-binary gender data, please use the "Another Gender" category.</a:t>
          </a:r>
          <a:r>
            <a:rPr lang="en-US"/>
            <a:t> </a:t>
          </a:r>
        </a:p>
        <a:p>
          <a:pPr>
            <a:lnSpc>
              <a:spcPct val="110000"/>
            </a:lnSpc>
          </a:pPr>
          <a:endParaRPr lang="en-US" sz="1100" b="0" i="0" u="none" strike="noStrike">
            <a:solidFill>
              <a:schemeClr val="dk1"/>
            </a:solidFill>
            <a:effectLst/>
            <a:latin typeface="+mn-lt"/>
            <a:ea typeface="+mn-ea"/>
            <a:cs typeface="+mn-cs"/>
          </a:endParaRPr>
        </a:p>
        <a:p>
          <a:pPr>
            <a:lnSpc>
              <a:spcPct val="110000"/>
            </a:lnSpc>
          </a:pPr>
          <a:r>
            <a:rPr lang="en-US" sz="1100" b="0" i="0" u="none" strike="noStrike">
              <a:solidFill>
                <a:schemeClr val="dk1"/>
              </a:solidFill>
              <a:effectLst/>
              <a:latin typeface="+mn-lt"/>
              <a:ea typeface="+mn-ea"/>
              <a:cs typeface="+mn-cs"/>
            </a:rPr>
            <a:t>•     Note that recent high school graduates and other students without prior postsecondary experience will still be considered "first-time students" for fall  </a:t>
          </a:r>
        </a:p>
        <a:p>
          <a:pPr>
            <a:lnSpc>
              <a:spcPct val="110000"/>
            </a:lnSpc>
          </a:pPr>
          <a:r>
            <a:rPr lang="en-US" sz="1100" b="0" i="0" u="none" strike="noStrike">
              <a:solidFill>
                <a:schemeClr val="dk1"/>
              </a:solidFill>
              <a:effectLst/>
              <a:latin typeface="+mn-lt"/>
              <a:ea typeface="+mn-ea"/>
              <a:cs typeface="+mn-cs"/>
            </a:rPr>
            <a:t>       enrollment reporting purposes even if they enrolled in the summer prior to  fall enrollment.</a:t>
          </a:r>
          <a:r>
            <a:rPr lang="en-US"/>
            <a:t> </a:t>
          </a:r>
        </a:p>
        <a:p>
          <a:pPr>
            <a:lnSpc>
              <a:spcPct val="110000"/>
            </a:lnSpc>
          </a:pPr>
          <a:endParaRPr lang="en-US"/>
        </a:p>
        <a:p>
          <a:pPr>
            <a:lnSpc>
              <a:spcPct val="110000"/>
            </a:lnSpc>
          </a:pPr>
          <a:r>
            <a:rPr lang="en-US" sz="1100" b="0" i="0" u="none" strike="noStrike">
              <a:solidFill>
                <a:schemeClr val="dk1"/>
              </a:solidFill>
              <a:effectLst/>
              <a:latin typeface="+mn-lt"/>
              <a:ea typeface="+mn-ea"/>
              <a:cs typeface="+mn-cs"/>
            </a:rPr>
            <a:t>•     Provide numbers of students for each of the following categories as of the institution’s official fall reporting date or as of October 15, 2024.</a:t>
          </a:r>
          <a:r>
            <a:rPr lang="en-US"/>
            <a:t> </a:t>
          </a:r>
          <a:endParaRPr lang="en-US" sz="1100"/>
        </a:p>
        <a:p>
          <a:endParaRPr lang="en-US" sz="1100"/>
        </a:p>
      </xdr:txBody>
    </xdr:sp>
    <xdr:clientData/>
  </xdr:twoCellAnchor>
  <xdr:twoCellAnchor>
    <xdr:from>
      <xdr:col>1</xdr:col>
      <xdr:colOff>1</xdr:colOff>
      <xdr:row>31</xdr:row>
      <xdr:rowOff>1</xdr:rowOff>
    </xdr:from>
    <xdr:to>
      <xdr:col>2</xdr:col>
      <xdr:colOff>17640</xdr:colOff>
      <xdr:row>31</xdr:row>
      <xdr:rowOff>211667</xdr:rowOff>
    </xdr:to>
    <xdr:sp macro="" textlink="">
      <xdr:nvSpPr>
        <xdr:cNvPr id="4" name="TextBox 3">
          <a:extLst>
            <a:ext uri="{FF2B5EF4-FFF2-40B4-BE49-F238E27FC236}">
              <a16:creationId xmlns:a16="http://schemas.microsoft.com/office/drawing/2014/main" id="{D4F06E31-283B-46EF-AD5C-71CE17AD82DD}"/>
            </a:ext>
          </a:extLst>
        </xdr:cNvPr>
        <xdr:cNvSpPr txBox="1"/>
      </xdr:nvSpPr>
      <xdr:spPr>
        <a:xfrm>
          <a:off x="594361" y="5897881"/>
          <a:ext cx="3903839" cy="211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Admits</a:t>
          </a:r>
        </a:p>
      </xdr:txBody>
    </xdr:sp>
    <xdr:clientData/>
  </xdr:twoCellAnchor>
  <xdr:twoCellAnchor>
    <xdr:from>
      <xdr:col>0</xdr:col>
      <xdr:colOff>611481</xdr:colOff>
      <xdr:row>37</xdr:row>
      <xdr:rowOff>1</xdr:rowOff>
    </xdr:from>
    <xdr:to>
      <xdr:col>2</xdr:col>
      <xdr:colOff>47037</xdr:colOff>
      <xdr:row>37</xdr:row>
      <xdr:rowOff>217547</xdr:rowOff>
    </xdr:to>
    <xdr:sp macro="" textlink="">
      <xdr:nvSpPr>
        <xdr:cNvPr id="5" name="TextBox 4">
          <a:extLst>
            <a:ext uri="{FF2B5EF4-FFF2-40B4-BE49-F238E27FC236}">
              <a16:creationId xmlns:a16="http://schemas.microsoft.com/office/drawing/2014/main" id="{32476421-FE6D-43E9-B8C1-597464326458}"/>
            </a:ext>
          </a:extLst>
        </xdr:cNvPr>
        <xdr:cNvSpPr txBox="1"/>
      </xdr:nvSpPr>
      <xdr:spPr>
        <a:xfrm>
          <a:off x="596241" y="7040881"/>
          <a:ext cx="3931356"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Enrollees</a:t>
          </a:r>
          <a:r>
            <a:rPr lang="en-US" sz="1100" b="1" baseline="0"/>
            <a:t> by Status</a:t>
          </a:r>
        </a:p>
        <a:p>
          <a:pPr algn="l"/>
          <a:endParaRPr lang="en-US" sz="1100" b="1"/>
        </a:p>
      </xdr:txBody>
    </xdr:sp>
    <xdr:clientData/>
  </xdr:twoCellAnchor>
  <xdr:twoCellAnchor>
    <xdr:from>
      <xdr:col>0</xdr:col>
      <xdr:colOff>611481</xdr:colOff>
      <xdr:row>63</xdr:row>
      <xdr:rowOff>1</xdr:rowOff>
    </xdr:from>
    <xdr:to>
      <xdr:col>2</xdr:col>
      <xdr:colOff>35278</xdr:colOff>
      <xdr:row>63</xdr:row>
      <xdr:rowOff>217547</xdr:rowOff>
    </xdr:to>
    <xdr:sp macro="" textlink="">
      <xdr:nvSpPr>
        <xdr:cNvPr id="6" name="TextBox 5">
          <a:extLst>
            <a:ext uri="{FF2B5EF4-FFF2-40B4-BE49-F238E27FC236}">
              <a16:creationId xmlns:a16="http://schemas.microsoft.com/office/drawing/2014/main" id="{4B7FFD7C-94A3-44E3-9090-312A577A280A}"/>
            </a:ext>
          </a:extLst>
        </xdr:cNvPr>
        <xdr:cNvSpPr txBox="1"/>
      </xdr:nvSpPr>
      <xdr:spPr>
        <a:xfrm>
          <a:off x="596241" y="12573001"/>
          <a:ext cx="3919597"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a:t>
          </a:r>
          <a:r>
            <a:rPr lang="en-US" sz="1100" b="1" baseline="0"/>
            <a:t> Applicants Out-of-State</a:t>
          </a:r>
        </a:p>
        <a:p>
          <a:pPr algn="l"/>
          <a:endParaRPr lang="en-US" sz="1100" b="1" baseline="0"/>
        </a:p>
        <a:p>
          <a:pPr algn="l"/>
          <a:endParaRPr lang="en-US" sz="1100" b="1"/>
        </a:p>
      </xdr:txBody>
    </xdr:sp>
    <xdr:clientData/>
  </xdr:twoCellAnchor>
  <xdr:twoCellAnchor>
    <xdr:from>
      <xdr:col>1</xdr:col>
      <xdr:colOff>0</xdr:colOff>
      <xdr:row>73</xdr:row>
      <xdr:rowOff>0</xdr:rowOff>
    </xdr:from>
    <xdr:to>
      <xdr:col>2</xdr:col>
      <xdr:colOff>45357</xdr:colOff>
      <xdr:row>73</xdr:row>
      <xdr:rowOff>208643</xdr:rowOff>
    </xdr:to>
    <xdr:sp macro="" textlink="">
      <xdr:nvSpPr>
        <xdr:cNvPr id="7" name="TextBox 6">
          <a:extLst>
            <a:ext uri="{FF2B5EF4-FFF2-40B4-BE49-F238E27FC236}">
              <a16:creationId xmlns:a16="http://schemas.microsoft.com/office/drawing/2014/main" id="{7C0C10D4-DD29-4CDA-9BA6-93CEBA2D1F78}"/>
            </a:ext>
          </a:extLst>
        </xdr:cNvPr>
        <xdr:cNvSpPr txBox="1"/>
      </xdr:nvSpPr>
      <xdr:spPr>
        <a:xfrm>
          <a:off x="594360" y="14767560"/>
          <a:ext cx="3931557" cy="20864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Applicants </a:t>
          </a:r>
          <a:r>
            <a:rPr lang="en-US" sz="1100" b="1" baseline="0"/>
            <a:t>Unknown</a:t>
          </a:r>
        </a:p>
        <a:p>
          <a:pPr algn="l"/>
          <a:endParaRPr lang="en-US" sz="1100" b="1" baseline="0"/>
        </a:p>
        <a:p>
          <a:pPr algn="l"/>
          <a:endParaRPr lang="en-US" sz="1100" b="1" baseline="0"/>
        </a:p>
        <a:p>
          <a:pPr algn="l"/>
          <a:endParaRPr lang="en-US" sz="1100" b="1" baseline="0"/>
        </a:p>
        <a:p>
          <a:pPr algn="l"/>
          <a:endParaRPr lang="en-US" sz="1100" b="1"/>
        </a:p>
      </xdr:txBody>
    </xdr:sp>
    <xdr:clientData/>
  </xdr:twoCellAnchor>
  <xdr:twoCellAnchor>
    <xdr:from>
      <xdr:col>1</xdr:col>
      <xdr:colOff>0</xdr:colOff>
      <xdr:row>47</xdr:row>
      <xdr:rowOff>0</xdr:rowOff>
    </xdr:from>
    <xdr:to>
      <xdr:col>2</xdr:col>
      <xdr:colOff>19050</xdr:colOff>
      <xdr:row>48</xdr:row>
      <xdr:rowOff>31750</xdr:rowOff>
    </xdr:to>
    <xdr:sp macro="" textlink="">
      <xdr:nvSpPr>
        <xdr:cNvPr id="8" name="TextBox 7">
          <a:extLst>
            <a:ext uri="{FF2B5EF4-FFF2-40B4-BE49-F238E27FC236}">
              <a16:creationId xmlns:a16="http://schemas.microsoft.com/office/drawing/2014/main" id="{B29E5F73-B37C-4A03-A765-8EF83785B775}"/>
            </a:ext>
          </a:extLst>
        </xdr:cNvPr>
        <xdr:cNvSpPr txBox="1"/>
      </xdr:nvSpPr>
      <xdr:spPr>
        <a:xfrm>
          <a:off x="594360" y="9281160"/>
          <a:ext cx="3905250" cy="260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Applicants </a:t>
          </a:r>
          <a:r>
            <a:rPr lang="en-US" sz="1100" b="1" baseline="0"/>
            <a:t>Total</a:t>
          </a:r>
        </a:p>
        <a:p>
          <a:pPr algn="l"/>
          <a:endParaRPr lang="en-US" sz="1100" b="1" baseline="0"/>
        </a:p>
        <a:p>
          <a:pPr algn="l"/>
          <a:endParaRPr lang="en-US" sz="1100" b="1"/>
        </a:p>
      </xdr:txBody>
    </xdr:sp>
    <xdr:clientData/>
  </xdr:twoCellAnchor>
  <xdr:twoCellAnchor>
    <xdr:from>
      <xdr:col>1</xdr:col>
      <xdr:colOff>0</xdr:colOff>
      <xdr:row>78</xdr:row>
      <xdr:rowOff>0</xdr:rowOff>
    </xdr:from>
    <xdr:to>
      <xdr:col>2</xdr:col>
      <xdr:colOff>19050</xdr:colOff>
      <xdr:row>79</xdr:row>
      <xdr:rowOff>31750</xdr:rowOff>
    </xdr:to>
    <xdr:sp macro="" textlink="">
      <xdr:nvSpPr>
        <xdr:cNvPr id="9" name="TextBox 8">
          <a:extLst>
            <a:ext uri="{FF2B5EF4-FFF2-40B4-BE49-F238E27FC236}">
              <a16:creationId xmlns:a16="http://schemas.microsoft.com/office/drawing/2014/main" id="{260518CC-0B55-4758-A399-4FCD0EAD203E}"/>
            </a:ext>
          </a:extLst>
        </xdr:cNvPr>
        <xdr:cNvSpPr txBox="1"/>
      </xdr:nvSpPr>
      <xdr:spPr>
        <a:xfrm>
          <a:off x="594360" y="15864840"/>
          <a:ext cx="3905250" cy="21463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wait-listed students</a:t>
          </a:r>
        </a:p>
      </xdr:txBody>
    </xdr:sp>
    <xdr:clientData/>
  </xdr:twoCellAnchor>
  <xdr:twoCellAnchor>
    <xdr:from>
      <xdr:col>0</xdr:col>
      <xdr:colOff>596900</xdr:colOff>
      <xdr:row>79</xdr:row>
      <xdr:rowOff>57150</xdr:rowOff>
    </xdr:from>
    <xdr:to>
      <xdr:col>2</xdr:col>
      <xdr:colOff>1085850</xdr:colOff>
      <xdr:row>81</xdr:row>
      <xdr:rowOff>152400</xdr:rowOff>
    </xdr:to>
    <xdr:sp macro="" textlink="">
      <xdr:nvSpPr>
        <xdr:cNvPr id="10" name="TextBox 9">
          <a:extLst>
            <a:ext uri="{FF2B5EF4-FFF2-40B4-BE49-F238E27FC236}">
              <a16:creationId xmlns:a16="http://schemas.microsoft.com/office/drawing/2014/main" id="{2F98E12F-55AF-4A5D-B002-5A367F749742}"/>
            </a:ext>
          </a:extLst>
        </xdr:cNvPr>
        <xdr:cNvSpPr txBox="1"/>
      </xdr:nvSpPr>
      <xdr:spPr>
        <a:xfrm>
          <a:off x="596900" y="16104870"/>
          <a:ext cx="4969510" cy="4610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Students who met admission requirements but whose final admission was contingent on space availability</a:t>
          </a:r>
          <a:r>
            <a:rPr lang="en-US"/>
            <a:t> </a:t>
          </a:r>
          <a:endParaRPr lang="en-US" sz="1100"/>
        </a:p>
      </xdr:txBody>
    </xdr:sp>
    <xdr:clientData/>
  </xdr:twoCellAnchor>
  <xdr:twoCellAnchor>
    <xdr:from>
      <xdr:col>1</xdr:col>
      <xdr:colOff>12700</xdr:colOff>
      <xdr:row>86</xdr:row>
      <xdr:rowOff>0</xdr:rowOff>
    </xdr:from>
    <xdr:to>
      <xdr:col>2</xdr:col>
      <xdr:colOff>1111250</xdr:colOff>
      <xdr:row>87</xdr:row>
      <xdr:rowOff>114300</xdr:rowOff>
    </xdr:to>
    <xdr:sp macro="" textlink="">
      <xdr:nvSpPr>
        <xdr:cNvPr id="11" name="TextBox 10">
          <a:extLst>
            <a:ext uri="{FF2B5EF4-FFF2-40B4-BE49-F238E27FC236}">
              <a16:creationId xmlns:a16="http://schemas.microsoft.com/office/drawing/2014/main" id="{0CC21E1E-43E0-41BA-BC7C-B6BFBEB9F10F}"/>
            </a:ext>
          </a:extLst>
        </xdr:cNvPr>
        <xdr:cNvSpPr txBox="1"/>
      </xdr:nvSpPr>
      <xdr:spPr>
        <a:xfrm>
          <a:off x="607060" y="17419320"/>
          <a:ext cx="4984750" cy="2971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If yes, please answer the questions below for Fall 2024 admissions:</a:t>
          </a:r>
          <a:endParaRPr lang="en-US" sz="1100"/>
        </a:p>
      </xdr:txBody>
    </xdr:sp>
    <xdr:clientData/>
  </xdr:twoCellAnchor>
  <xdr:twoCellAnchor>
    <xdr:from>
      <xdr:col>1</xdr:col>
      <xdr:colOff>3937907</xdr:colOff>
      <xdr:row>89</xdr:row>
      <xdr:rowOff>908</xdr:rowOff>
    </xdr:from>
    <xdr:to>
      <xdr:col>3</xdr:col>
      <xdr:colOff>9071</xdr:colOff>
      <xdr:row>90</xdr:row>
      <xdr:rowOff>27214</xdr:rowOff>
    </xdr:to>
    <xdr:sp macro="" textlink="">
      <xdr:nvSpPr>
        <xdr:cNvPr id="12" name="TextBox 11">
          <a:extLst>
            <a:ext uri="{FF2B5EF4-FFF2-40B4-BE49-F238E27FC236}">
              <a16:creationId xmlns:a16="http://schemas.microsoft.com/office/drawing/2014/main" id="{EA7EFA9C-EEBF-4B9B-89C6-C6B3EA19A39F}"/>
            </a:ext>
          </a:extLst>
        </xdr:cNvPr>
        <xdr:cNvSpPr txBox="1"/>
      </xdr:nvSpPr>
      <xdr:spPr>
        <a:xfrm>
          <a:off x="4478927" y="17968868"/>
          <a:ext cx="3127284" cy="20918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103</xdr:row>
      <xdr:rowOff>0</xdr:rowOff>
    </xdr:from>
    <xdr:to>
      <xdr:col>2</xdr:col>
      <xdr:colOff>19050</xdr:colOff>
      <xdr:row>104</xdr:row>
      <xdr:rowOff>31750</xdr:rowOff>
    </xdr:to>
    <xdr:sp macro="" textlink="">
      <xdr:nvSpPr>
        <xdr:cNvPr id="13" name="TextBox 12">
          <a:extLst>
            <a:ext uri="{FF2B5EF4-FFF2-40B4-BE49-F238E27FC236}">
              <a16:creationId xmlns:a16="http://schemas.microsoft.com/office/drawing/2014/main" id="{2EE5CB94-6C23-42E8-BEBF-7AD28C3D0710}"/>
            </a:ext>
          </a:extLst>
        </xdr:cNvPr>
        <xdr:cNvSpPr txBox="1"/>
      </xdr:nvSpPr>
      <xdr:spPr>
        <a:xfrm>
          <a:off x="594360" y="20848320"/>
          <a:ext cx="3905250" cy="21463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High school completion requirement</a:t>
          </a:r>
        </a:p>
      </xdr:txBody>
    </xdr:sp>
    <xdr:clientData/>
  </xdr:twoCellAnchor>
  <xdr:twoCellAnchor>
    <xdr:from>
      <xdr:col>0</xdr:col>
      <xdr:colOff>596900</xdr:colOff>
      <xdr:row>104</xdr:row>
      <xdr:rowOff>57150</xdr:rowOff>
    </xdr:from>
    <xdr:to>
      <xdr:col>2</xdr:col>
      <xdr:colOff>1085850</xdr:colOff>
      <xdr:row>106</xdr:row>
      <xdr:rowOff>152400</xdr:rowOff>
    </xdr:to>
    <xdr:sp macro="" textlink="">
      <xdr:nvSpPr>
        <xdr:cNvPr id="14" name="TextBox 13">
          <a:extLst>
            <a:ext uri="{FF2B5EF4-FFF2-40B4-BE49-F238E27FC236}">
              <a16:creationId xmlns:a16="http://schemas.microsoft.com/office/drawing/2014/main" id="{11816616-DD21-4387-96DE-7BCF43E2A495}"/>
            </a:ext>
          </a:extLst>
        </xdr:cNvPr>
        <xdr:cNvSpPr txBox="1"/>
      </xdr:nvSpPr>
      <xdr:spPr>
        <a:xfrm>
          <a:off x="596900" y="21088350"/>
          <a:ext cx="4969510" cy="4610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Place an 'x' next</a:t>
          </a:r>
          <a:r>
            <a:rPr lang="en-US" sz="1100" b="0" i="0" u="none" strike="noStrike" baseline="0">
              <a:solidFill>
                <a:schemeClr val="dk1"/>
              </a:solidFill>
              <a:effectLst/>
              <a:latin typeface="+mn-lt"/>
              <a:ea typeface="+mn-ea"/>
              <a:cs typeface="+mn-cs"/>
            </a:rPr>
            <a:t> to the </a:t>
          </a:r>
          <a:r>
            <a:rPr lang="en-US" sz="1100" b="0" i="0" u="none" strike="noStrike">
              <a:solidFill>
                <a:schemeClr val="dk1"/>
              </a:solidFill>
              <a:effectLst/>
              <a:latin typeface="+mn-lt"/>
              <a:ea typeface="+mn-ea"/>
              <a:cs typeface="+mn-cs"/>
            </a:rPr>
            <a:t>appropriate box to identify your high school completion requirement for degree-seeking entering students:</a:t>
          </a:r>
          <a:r>
            <a:rPr lang="en-US"/>
            <a:t> </a:t>
          </a:r>
          <a:endParaRPr lang="en-US" sz="1100"/>
        </a:p>
      </xdr:txBody>
    </xdr:sp>
    <xdr:clientData/>
  </xdr:twoCellAnchor>
  <xdr:twoCellAnchor>
    <xdr:from>
      <xdr:col>1</xdr:col>
      <xdr:colOff>0</xdr:colOff>
      <xdr:row>100</xdr:row>
      <xdr:rowOff>44450</xdr:rowOff>
    </xdr:from>
    <xdr:to>
      <xdr:col>2</xdr:col>
      <xdr:colOff>12700</xdr:colOff>
      <xdr:row>102</xdr:row>
      <xdr:rowOff>63500</xdr:rowOff>
    </xdr:to>
    <xdr:sp macro="" textlink="">
      <xdr:nvSpPr>
        <xdr:cNvPr id="15" name="TextBox 14">
          <a:extLst>
            <a:ext uri="{FF2B5EF4-FFF2-40B4-BE49-F238E27FC236}">
              <a16:creationId xmlns:a16="http://schemas.microsoft.com/office/drawing/2014/main" id="{9A52E067-A17D-4FFB-9585-12AC8FDB2F49}"/>
            </a:ext>
          </a:extLst>
        </xdr:cNvPr>
        <xdr:cNvSpPr txBox="1"/>
      </xdr:nvSpPr>
      <xdr:spPr>
        <a:xfrm>
          <a:off x="594360" y="20344130"/>
          <a:ext cx="3898900" cy="3848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C3-C5: Admission Requirements</a:t>
          </a:r>
          <a:endParaRPr lang="en-US" sz="1100" b="1"/>
        </a:p>
      </xdr:txBody>
    </xdr:sp>
    <xdr:clientData/>
  </xdr:twoCellAnchor>
  <xdr:twoCellAnchor>
    <xdr:from>
      <xdr:col>2</xdr:col>
      <xdr:colOff>0</xdr:colOff>
      <xdr:row>107</xdr:row>
      <xdr:rowOff>165100</xdr:rowOff>
    </xdr:from>
    <xdr:to>
      <xdr:col>3</xdr:col>
      <xdr:colOff>19050</xdr:colOff>
      <xdr:row>109</xdr:row>
      <xdr:rowOff>6350</xdr:rowOff>
    </xdr:to>
    <xdr:sp macro="" textlink="">
      <xdr:nvSpPr>
        <xdr:cNvPr id="16" name="TextBox 15">
          <a:extLst>
            <a:ext uri="{FF2B5EF4-FFF2-40B4-BE49-F238E27FC236}">
              <a16:creationId xmlns:a16="http://schemas.microsoft.com/office/drawing/2014/main" id="{B166B2BA-FFDC-45B5-B38C-1E097243CEC5}"/>
            </a:ext>
          </a:extLst>
        </xdr:cNvPr>
        <xdr:cNvSpPr txBox="1"/>
      </xdr:nvSpPr>
      <xdr:spPr>
        <a:xfrm>
          <a:off x="4480560" y="21744940"/>
          <a:ext cx="3135630" cy="20701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a:p>
          <a:pPr algn="l"/>
          <a:endParaRPr lang="en-US" sz="1100" b="1"/>
        </a:p>
      </xdr:txBody>
    </xdr:sp>
    <xdr:clientData/>
  </xdr:twoCellAnchor>
  <xdr:twoCellAnchor>
    <xdr:from>
      <xdr:col>0</xdr:col>
      <xdr:colOff>641350</xdr:colOff>
      <xdr:row>112</xdr:row>
      <xdr:rowOff>139700</xdr:rowOff>
    </xdr:from>
    <xdr:to>
      <xdr:col>2</xdr:col>
      <xdr:colOff>6350</xdr:colOff>
      <xdr:row>115</xdr:row>
      <xdr:rowOff>44450</xdr:rowOff>
    </xdr:to>
    <xdr:sp macro="" textlink="">
      <xdr:nvSpPr>
        <xdr:cNvPr id="17" name="TextBox 16">
          <a:extLst>
            <a:ext uri="{FF2B5EF4-FFF2-40B4-BE49-F238E27FC236}">
              <a16:creationId xmlns:a16="http://schemas.microsoft.com/office/drawing/2014/main" id="{5162AFF2-8A07-4A3B-AD81-42DFA01484F2}"/>
            </a:ext>
          </a:extLst>
        </xdr:cNvPr>
        <xdr:cNvSpPr txBox="1"/>
      </xdr:nvSpPr>
      <xdr:spPr>
        <a:xfrm>
          <a:off x="595630" y="22771100"/>
          <a:ext cx="3891280" cy="45339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Does your institution require or recommend a general college-preparatory program for degree-seeking students?</a:t>
          </a:r>
        </a:p>
      </xdr:txBody>
    </xdr:sp>
    <xdr:clientData/>
  </xdr:twoCellAnchor>
  <xdr:twoCellAnchor>
    <xdr:from>
      <xdr:col>2</xdr:col>
      <xdr:colOff>0</xdr:colOff>
      <xdr:row>116</xdr:row>
      <xdr:rowOff>0</xdr:rowOff>
    </xdr:from>
    <xdr:to>
      <xdr:col>3</xdr:col>
      <xdr:colOff>19050</xdr:colOff>
      <xdr:row>117</xdr:row>
      <xdr:rowOff>6350</xdr:rowOff>
    </xdr:to>
    <xdr:sp macro="" textlink="">
      <xdr:nvSpPr>
        <xdr:cNvPr id="18" name="TextBox 17">
          <a:extLst>
            <a:ext uri="{FF2B5EF4-FFF2-40B4-BE49-F238E27FC236}">
              <a16:creationId xmlns:a16="http://schemas.microsoft.com/office/drawing/2014/main" id="{9BC7CFA1-7E2E-441A-866F-81EA954725F7}"/>
            </a:ext>
          </a:extLst>
        </xdr:cNvPr>
        <xdr:cNvSpPr txBox="1"/>
      </xdr:nvSpPr>
      <xdr:spPr>
        <a:xfrm>
          <a:off x="4480560" y="23362920"/>
          <a:ext cx="3135630" cy="18923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a:p>
          <a:pPr algn="l"/>
          <a:endParaRPr lang="en-US" sz="1100" b="1"/>
        </a:p>
      </xdr:txBody>
    </xdr:sp>
    <xdr:clientData/>
  </xdr:twoCellAnchor>
  <xdr:twoCellAnchor>
    <xdr:from>
      <xdr:col>0</xdr:col>
      <xdr:colOff>647700</xdr:colOff>
      <xdr:row>121</xdr:row>
      <xdr:rowOff>158750</xdr:rowOff>
    </xdr:from>
    <xdr:to>
      <xdr:col>1</xdr:col>
      <xdr:colOff>4311650</xdr:colOff>
      <xdr:row>123</xdr:row>
      <xdr:rowOff>82550</xdr:rowOff>
    </xdr:to>
    <xdr:sp macro="" textlink="">
      <xdr:nvSpPr>
        <xdr:cNvPr id="19" name="TextBox 18">
          <a:extLst>
            <a:ext uri="{FF2B5EF4-FFF2-40B4-BE49-F238E27FC236}">
              <a16:creationId xmlns:a16="http://schemas.microsoft.com/office/drawing/2014/main" id="{8BCB66F2-E11B-450C-9F31-7C2B6FF4616C}"/>
            </a:ext>
          </a:extLst>
        </xdr:cNvPr>
        <xdr:cNvSpPr txBox="1"/>
      </xdr:nvSpPr>
      <xdr:spPr>
        <a:xfrm>
          <a:off x="594360" y="24573230"/>
          <a:ext cx="3884930" cy="33528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Distribution of high school units required and/or recommended.</a:t>
          </a:r>
        </a:p>
      </xdr:txBody>
    </xdr:sp>
    <xdr:clientData/>
  </xdr:twoCellAnchor>
  <xdr:twoCellAnchor>
    <xdr:from>
      <xdr:col>1</xdr:col>
      <xdr:colOff>31750</xdr:colOff>
      <xdr:row>123</xdr:row>
      <xdr:rowOff>135937</xdr:rowOff>
    </xdr:from>
    <xdr:to>
      <xdr:col>4</xdr:col>
      <xdr:colOff>1882</xdr:colOff>
      <xdr:row>127</xdr:row>
      <xdr:rowOff>174037</xdr:rowOff>
    </xdr:to>
    <xdr:sp macro="" textlink="">
      <xdr:nvSpPr>
        <xdr:cNvPr id="20" name="TextBox 19">
          <a:extLst>
            <a:ext uri="{FF2B5EF4-FFF2-40B4-BE49-F238E27FC236}">
              <a16:creationId xmlns:a16="http://schemas.microsoft.com/office/drawing/2014/main" id="{79168A7B-4A62-466F-A454-2F3D5B277FC2}"/>
            </a:ext>
          </a:extLst>
        </xdr:cNvPr>
        <xdr:cNvSpPr txBox="1"/>
      </xdr:nvSpPr>
      <xdr:spPr>
        <a:xfrm>
          <a:off x="626110" y="24961897"/>
          <a:ext cx="7689192" cy="7696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Specify the distribution of academic high school course units required and/or recommended of all or most degree-seeking students using Carnegie units (one unit equals one year of study or its equivalent). If you use a different system for calculating units, please convert.</a:t>
          </a:r>
          <a:endParaRPr lang="en-US" sz="1100"/>
        </a:p>
      </xdr:txBody>
    </xdr:sp>
    <xdr:clientData/>
  </xdr:twoCellAnchor>
  <xdr:twoCellAnchor>
    <xdr:from>
      <xdr:col>1</xdr:col>
      <xdr:colOff>0</xdr:colOff>
      <xdr:row>129</xdr:row>
      <xdr:rowOff>0</xdr:rowOff>
    </xdr:from>
    <xdr:to>
      <xdr:col>2</xdr:col>
      <xdr:colOff>12700</xdr:colOff>
      <xdr:row>130</xdr:row>
      <xdr:rowOff>0</xdr:rowOff>
    </xdr:to>
    <xdr:sp macro="" textlink="">
      <xdr:nvSpPr>
        <xdr:cNvPr id="21" name="TextBox 20">
          <a:extLst>
            <a:ext uri="{FF2B5EF4-FFF2-40B4-BE49-F238E27FC236}">
              <a16:creationId xmlns:a16="http://schemas.microsoft.com/office/drawing/2014/main" id="{75CF1E38-E227-4658-BFCD-E4BFDA6266B9}"/>
            </a:ext>
          </a:extLst>
        </xdr:cNvPr>
        <xdr:cNvSpPr txBox="1"/>
      </xdr:nvSpPr>
      <xdr:spPr>
        <a:xfrm>
          <a:off x="594360" y="25923240"/>
          <a:ext cx="38989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Distribution of high school units required:</a:t>
          </a:r>
        </a:p>
      </xdr:txBody>
    </xdr:sp>
    <xdr:clientData/>
  </xdr:twoCellAnchor>
  <xdr:twoCellAnchor>
    <xdr:from>
      <xdr:col>2</xdr:col>
      <xdr:colOff>0</xdr:colOff>
      <xdr:row>129</xdr:row>
      <xdr:rowOff>0</xdr:rowOff>
    </xdr:from>
    <xdr:to>
      <xdr:col>3</xdr:col>
      <xdr:colOff>25400</xdr:colOff>
      <xdr:row>130</xdr:row>
      <xdr:rowOff>6350</xdr:rowOff>
    </xdr:to>
    <xdr:sp macro="" textlink="">
      <xdr:nvSpPr>
        <xdr:cNvPr id="22" name="TextBox 21">
          <a:extLst>
            <a:ext uri="{FF2B5EF4-FFF2-40B4-BE49-F238E27FC236}">
              <a16:creationId xmlns:a16="http://schemas.microsoft.com/office/drawing/2014/main" id="{192AE8C6-B294-4D18-B0CC-E3D614F19AF1}"/>
            </a:ext>
          </a:extLst>
        </xdr:cNvPr>
        <xdr:cNvSpPr txBox="1"/>
      </xdr:nvSpPr>
      <xdr:spPr>
        <a:xfrm flipH="1">
          <a:off x="4480560" y="25923240"/>
          <a:ext cx="314198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Units</a:t>
          </a:r>
        </a:p>
        <a:p>
          <a:pPr algn="l"/>
          <a:endParaRPr lang="en-US" sz="1100" b="1"/>
        </a:p>
      </xdr:txBody>
    </xdr:sp>
    <xdr:clientData/>
  </xdr:twoCellAnchor>
  <xdr:twoCellAnchor>
    <xdr:from>
      <xdr:col>1</xdr:col>
      <xdr:colOff>0</xdr:colOff>
      <xdr:row>143</xdr:row>
      <xdr:rowOff>0</xdr:rowOff>
    </xdr:from>
    <xdr:to>
      <xdr:col>2</xdr:col>
      <xdr:colOff>6350</xdr:colOff>
      <xdr:row>143</xdr:row>
      <xdr:rowOff>215900</xdr:rowOff>
    </xdr:to>
    <xdr:sp macro="" textlink="">
      <xdr:nvSpPr>
        <xdr:cNvPr id="23" name="TextBox 22">
          <a:extLst>
            <a:ext uri="{FF2B5EF4-FFF2-40B4-BE49-F238E27FC236}">
              <a16:creationId xmlns:a16="http://schemas.microsoft.com/office/drawing/2014/main" id="{9FBFA4FF-9EDD-432A-A598-FFC17F3F36F4}"/>
            </a:ext>
          </a:extLst>
        </xdr:cNvPr>
        <xdr:cNvSpPr txBox="1"/>
      </xdr:nvSpPr>
      <xdr:spPr>
        <a:xfrm>
          <a:off x="594360" y="29123640"/>
          <a:ext cx="38925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Distribution of high school units recommended:</a:t>
          </a:r>
        </a:p>
      </xdr:txBody>
    </xdr:sp>
    <xdr:clientData/>
  </xdr:twoCellAnchor>
  <xdr:twoCellAnchor>
    <xdr:from>
      <xdr:col>1</xdr:col>
      <xdr:colOff>0</xdr:colOff>
      <xdr:row>160</xdr:row>
      <xdr:rowOff>0</xdr:rowOff>
    </xdr:from>
    <xdr:to>
      <xdr:col>2</xdr:col>
      <xdr:colOff>19050</xdr:colOff>
      <xdr:row>161</xdr:row>
      <xdr:rowOff>31750</xdr:rowOff>
    </xdr:to>
    <xdr:sp macro="" textlink="">
      <xdr:nvSpPr>
        <xdr:cNvPr id="24" name="TextBox 23">
          <a:extLst>
            <a:ext uri="{FF2B5EF4-FFF2-40B4-BE49-F238E27FC236}">
              <a16:creationId xmlns:a16="http://schemas.microsoft.com/office/drawing/2014/main" id="{50A33520-0419-43E8-9D46-1139FDB15084}"/>
            </a:ext>
          </a:extLst>
        </xdr:cNvPr>
        <xdr:cNvSpPr txBox="1"/>
      </xdr:nvSpPr>
      <xdr:spPr>
        <a:xfrm>
          <a:off x="594360" y="32826960"/>
          <a:ext cx="3905250" cy="260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High school completion requirement</a:t>
          </a:r>
        </a:p>
      </xdr:txBody>
    </xdr:sp>
    <xdr:clientData/>
  </xdr:twoCellAnchor>
  <xdr:twoCellAnchor>
    <xdr:from>
      <xdr:col>0</xdr:col>
      <xdr:colOff>603250</xdr:colOff>
      <xdr:row>161</xdr:row>
      <xdr:rowOff>57150</xdr:rowOff>
    </xdr:from>
    <xdr:to>
      <xdr:col>2</xdr:col>
      <xdr:colOff>1085850</xdr:colOff>
      <xdr:row>164</xdr:row>
      <xdr:rowOff>152400</xdr:rowOff>
    </xdr:to>
    <xdr:sp macro="" textlink="">
      <xdr:nvSpPr>
        <xdr:cNvPr id="25" name="TextBox 24">
          <a:extLst>
            <a:ext uri="{FF2B5EF4-FFF2-40B4-BE49-F238E27FC236}">
              <a16:creationId xmlns:a16="http://schemas.microsoft.com/office/drawing/2014/main" id="{5EA97645-0B59-4481-B5ED-919703533FC4}"/>
            </a:ext>
          </a:extLst>
        </xdr:cNvPr>
        <xdr:cNvSpPr txBox="1"/>
      </xdr:nvSpPr>
      <xdr:spPr>
        <a:xfrm>
          <a:off x="595630" y="33112710"/>
          <a:ext cx="4970780" cy="6438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Do you have an open admission policy, under which virtually all secondary school graduates or students with GED equivalency diplomas are admitted without regard to academic record, test scores, or other qualifications? If so, check which applies:</a:t>
          </a:r>
          <a:endParaRPr lang="en-US" sz="1100"/>
        </a:p>
      </xdr:txBody>
    </xdr:sp>
    <xdr:clientData/>
  </xdr:twoCellAnchor>
  <xdr:twoCellAnchor>
    <xdr:from>
      <xdr:col>1</xdr:col>
      <xdr:colOff>0</xdr:colOff>
      <xdr:row>157</xdr:row>
      <xdr:rowOff>44450</xdr:rowOff>
    </xdr:from>
    <xdr:to>
      <xdr:col>2</xdr:col>
      <xdr:colOff>1098550</xdr:colOff>
      <xdr:row>159</xdr:row>
      <xdr:rowOff>25400</xdr:rowOff>
    </xdr:to>
    <xdr:sp macro="" textlink="">
      <xdr:nvSpPr>
        <xdr:cNvPr id="26" name="TextBox 25">
          <a:extLst>
            <a:ext uri="{FF2B5EF4-FFF2-40B4-BE49-F238E27FC236}">
              <a16:creationId xmlns:a16="http://schemas.microsoft.com/office/drawing/2014/main" id="{A091415D-09E4-4745-B763-1D7EFBA275FB}"/>
            </a:ext>
          </a:extLst>
        </xdr:cNvPr>
        <xdr:cNvSpPr txBox="1"/>
      </xdr:nvSpPr>
      <xdr:spPr>
        <a:xfrm>
          <a:off x="594360" y="32322770"/>
          <a:ext cx="4984750" cy="3467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C6-C7: Basis for Selection</a:t>
          </a:r>
          <a:endParaRPr lang="en-US" sz="1100" b="1"/>
        </a:p>
      </xdr:txBody>
    </xdr:sp>
    <xdr:clientData/>
  </xdr:twoCellAnchor>
  <xdr:twoCellAnchor>
    <xdr:from>
      <xdr:col>2</xdr:col>
      <xdr:colOff>0</xdr:colOff>
      <xdr:row>164</xdr:row>
      <xdr:rowOff>165100</xdr:rowOff>
    </xdr:from>
    <xdr:to>
      <xdr:col>3</xdr:col>
      <xdr:colOff>0</xdr:colOff>
      <xdr:row>166</xdr:row>
      <xdr:rowOff>12700</xdr:rowOff>
    </xdr:to>
    <xdr:sp macro="" textlink="">
      <xdr:nvSpPr>
        <xdr:cNvPr id="27" name="TextBox 26">
          <a:extLst>
            <a:ext uri="{FF2B5EF4-FFF2-40B4-BE49-F238E27FC236}">
              <a16:creationId xmlns:a16="http://schemas.microsoft.com/office/drawing/2014/main" id="{2743783F-AEB1-4277-A68D-F73FCC39BAB9}"/>
            </a:ext>
          </a:extLst>
        </xdr:cNvPr>
        <xdr:cNvSpPr txBox="1"/>
      </xdr:nvSpPr>
      <xdr:spPr>
        <a:xfrm>
          <a:off x="4480560" y="33769300"/>
          <a:ext cx="3116580" cy="21336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a:p>
          <a:pPr algn="l"/>
          <a:endParaRPr lang="en-US" sz="1100" b="1"/>
        </a:p>
      </xdr:txBody>
    </xdr:sp>
    <xdr:clientData/>
  </xdr:twoCellAnchor>
  <xdr:twoCellAnchor>
    <xdr:from>
      <xdr:col>1</xdr:col>
      <xdr:colOff>0</xdr:colOff>
      <xdr:row>167</xdr:row>
      <xdr:rowOff>120650</xdr:rowOff>
    </xdr:from>
    <xdr:to>
      <xdr:col>2</xdr:col>
      <xdr:colOff>0</xdr:colOff>
      <xdr:row>169</xdr:row>
      <xdr:rowOff>6350</xdr:rowOff>
    </xdr:to>
    <xdr:sp macro="" textlink="">
      <xdr:nvSpPr>
        <xdr:cNvPr id="28" name="TextBox 27">
          <a:extLst>
            <a:ext uri="{FF2B5EF4-FFF2-40B4-BE49-F238E27FC236}">
              <a16:creationId xmlns:a16="http://schemas.microsoft.com/office/drawing/2014/main" id="{3406D67A-C4AE-4706-9ACD-9FF5454B087D}"/>
            </a:ext>
          </a:extLst>
        </xdr:cNvPr>
        <xdr:cNvSpPr txBox="1"/>
      </xdr:nvSpPr>
      <xdr:spPr>
        <a:xfrm>
          <a:off x="594360" y="34319210"/>
          <a:ext cx="3886200" cy="2971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Open admission policy as described above for most students, but--</a:t>
          </a:r>
          <a:endParaRPr lang="en-US" sz="1100" b="0"/>
        </a:p>
      </xdr:txBody>
    </xdr:sp>
    <xdr:clientData/>
  </xdr:twoCellAnchor>
  <xdr:twoCellAnchor>
    <xdr:from>
      <xdr:col>2</xdr:col>
      <xdr:colOff>0</xdr:colOff>
      <xdr:row>172</xdr:row>
      <xdr:rowOff>0</xdr:rowOff>
    </xdr:from>
    <xdr:to>
      <xdr:col>3</xdr:col>
      <xdr:colOff>6350</xdr:colOff>
      <xdr:row>173</xdr:row>
      <xdr:rowOff>25400</xdr:rowOff>
    </xdr:to>
    <xdr:sp macro="" textlink="">
      <xdr:nvSpPr>
        <xdr:cNvPr id="29" name="TextBox 28">
          <a:extLst>
            <a:ext uri="{FF2B5EF4-FFF2-40B4-BE49-F238E27FC236}">
              <a16:creationId xmlns:a16="http://schemas.microsoft.com/office/drawing/2014/main" id="{46784EAD-288B-4DC7-91E8-DF6EFE39BF02}"/>
            </a:ext>
          </a:extLst>
        </xdr:cNvPr>
        <xdr:cNvSpPr txBox="1"/>
      </xdr:nvSpPr>
      <xdr:spPr>
        <a:xfrm>
          <a:off x="4480560" y="35250120"/>
          <a:ext cx="3122930" cy="20828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Explain</a:t>
          </a:r>
        </a:p>
        <a:p>
          <a:pPr algn="l"/>
          <a:endParaRPr lang="en-US" sz="1100" b="1"/>
        </a:p>
      </xdr:txBody>
    </xdr:sp>
    <xdr:clientData/>
  </xdr:twoCellAnchor>
  <xdr:twoCellAnchor>
    <xdr:from>
      <xdr:col>1</xdr:col>
      <xdr:colOff>0</xdr:colOff>
      <xdr:row>176</xdr:row>
      <xdr:rowOff>0</xdr:rowOff>
    </xdr:from>
    <xdr:to>
      <xdr:col>2</xdr:col>
      <xdr:colOff>0</xdr:colOff>
      <xdr:row>183</xdr:row>
      <xdr:rowOff>76200</xdr:rowOff>
    </xdr:to>
    <xdr:sp macro="" textlink="">
      <xdr:nvSpPr>
        <xdr:cNvPr id="30" name="TextBox 29">
          <a:extLst>
            <a:ext uri="{FF2B5EF4-FFF2-40B4-BE49-F238E27FC236}">
              <a16:creationId xmlns:a16="http://schemas.microsoft.com/office/drawing/2014/main" id="{54530A97-49E3-47C6-BB5C-3F6524F5ABC9}"/>
            </a:ext>
          </a:extLst>
        </xdr:cNvPr>
        <xdr:cNvSpPr txBox="1"/>
      </xdr:nvSpPr>
      <xdr:spPr>
        <a:xfrm>
          <a:off x="594360" y="36027360"/>
          <a:ext cx="3886200" cy="135636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Relative importance of each of the following academic and nonacademic factors in your first-time, first-year, degree-seeking general (not including programs with specific criteria) admissions decisions. Very</a:t>
          </a:r>
          <a:r>
            <a:rPr lang="en-US" sz="1100" b="1" baseline="0"/>
            <a:t> Important, Important, Considered, Not Considered</a:t>
          </a:r>
          <a:endParaRPr lang="en-US" sz="1100" b="1"/>
        </a:p>
      </xdr:txBody>
    </xdr:sp>
    <xdr:clientData/>
  </xdr:twoCellAnchor>
  <xdr:twoCellAnchor>
    <xdr:from>
      <xdr:col>1</xdr:col>
      <xdr:colOff>0</xdr:colOff>
      <xdr:row>184</xdr:row>
      <xdr:rowOff>0</xdr:rowOff>
    </xdr:from>
    <xdr:to>
      <xdr:col>1</xdr:col>
      <xdr:colOff>4318000</xdr:colOff>
      <xdr:row>184</xdr:row>
      <xdr:rowOff>222250</xdr:rowOff>
    </xdr:to>
    <xdr:sp macro="" textlink="">
      <xdr:nvSpPr>
        <xdr:cNvPr id="31" name="TextBox 30">
          <a:extLst>
            <a:ext uri="{FF2B5EF4-FFF2-40B4-BE49-F238E27FC236}">
              <a16:creationId xmlns:a16="http://schemas.microsoft.com/office/drawing/2014/main" id="{D3872E6B-DB35-462E-B804-1B761622A90F}"/>
            </a:ext>
          </a:extLst>
        </xdr:cNvPr>
        <xdr:cNvSpPr txBox="1"/>
      </xdr:nvSpPr>
      <xdr:spPr>
        <a:xfrm>
          <a:off x="594360" y="37490400"/>
          <a:ext cx="388366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Academic	</a:t>
          </a:r>
        </a:p>
      </xdr:txBody>
    </xdr:sp>
    <xdr:clientData/>
  </xdr:twoCellAnchor>
  <xdr:twoCellAnchor>
    <xdr:from>
      <xdr:col>2</xdr:col>
      <xdr:colOff>6350</xdr:colOff>
      <xdr:row>184</xdr:row>
      <xdr:rowOff>0</xdr:rowOff>
    </xdr:from>
    <xdr:to>
      <xdr:col>3</xdr:col>
      <xdr:colOff>0</xdr:colOff>
      <xdr:row>185</xdr:row>
      <xdr:rowOff>0</xdr:rowOff>
    </xdr:to>
    <xdr:sp macro="" textlink="">
      <xdr:nvSpPr>
        <xdr:cNvPr id="32" name="TextBox 31">
          <a:extLst>
            <a:ext uri="{FF2B5EF4-FFF2-40B4-BE49-F238E27FC236}">
              <a16:creationId xmlns:a16="http://schemas.microsoft.com/office/drawing/2014/main" id="{6A6E686D-A7CF-4D2D-923A-2AD6680A74BC}"/>
            </a:ext>
          </a:extLst>
        </xdr:cNvPr>
        <xdr:cNvSpPr txBox="1"/>
      </xdr:nvSpPr>
      <xdr:spPr>
        <a:xfrm>
          <a:off x="4486910" y="37490400"/>
          <a:ext cx="311023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Importance</a:t>
          </a:r>
        </a:p>
        <a:p>
          <a:pPr algn="l"/>
          <a:endParaRPr lang="en-US" sz="1100" b="1"/>
        </a:p>
        <a:p>
          <a:pPr algn="l"/>
          <a:endParaRPr lang="en-US" sz="1100" b="1"/>
        </a:p>
      </xdr:txBody>
    </xdr:sp>
    <xdr:clientData/>
  </xdr:twoCellAnchor>
  <xdr:twoCellAnchor>
    <xdr:from>
      <xdr:col>1</xdr:col>
      <xdr:colOff>0</xdr:colOff>
      <xdr:row>192</xdr:row>
      <xdr:rowOff>0</xdr:rowOff>
    </xdr:from>
    <xdr:to>
      <xdr:col>1</xdr:col>
      <xdr:colOff>4311650</xdr:colOff>
      <xdr:row>192</xdr:row>
      <xdr:rowOff>209550</xdr:rowOff>
    </xdr:to>
    <xdr:sp macro="" textlink="">
      <xdr:nvSpPr>
        <xdr:cNvPr id="33" name="TextBox 32">
          <a:extLst>
            <a:ext uri="{FF2B5EF4-FFF2-40B4-BE49-F238E27FC236}">
              <a16:creationId xmlns:a16="http://schemas.microsoft.com/office/drawing/2014/main" id="{E543337F-E4C5-4C46-B48F-EBA422460427}"/>
            </a:ext>
          </a:extLst>
        </xdr:cNvPr>
        <xdr:cNvSpPr txBox="1"/>
      </xdr:nvSpPr>
      <xdr:spPr>
        <a:xfrm>
          <a:off x="594360" y="39319200"/>
          <a:ext cx="388493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Nonacademic	</a:t>
          </a:r>
        </a:p>
      </xdr:txBody>
    </xdr:sp>
    <xdr:clientData/>
  </xdr:twoCellAnchor>
  <xdr:twoCellAnchor>
    <xdr:from>
      <xdr:col>1</xdr:col>
      <xdr:colOff>4311650</xdr:colOff>
      <xdr:row>192</xdr:row>
      <xdr:rowOff>0</xdr:rowOff>
    </xdr:from>
    <xdr:to>
      <xdr:col>2</xdr:col>
      <xdr:colOff>3549650</xdr:colOff>
      <xdr:row>192</xdr:row>
      <xdr:rowOff>215900</xdr:rowOff>
    </xdr:to>
    <xdr:sp macro="" textlink="">
      <xdr:nvSpPr>
        <xdr:cNvPr id="34" name="TextBox 33">
          <a:extLst>
            <a:ext uri="{FF2B5EF4-FFF2-40B4-BE49-F238E27FC236}">
              <a16:creationId xmlns:a16="http://schemas.microsoft.com/office/drawing/2014/main" id="{C5E69DB5-FBFA-411F-ABF9-6E7406CECFD1}"/>
            </a:ext>
          </a:extLst>
        </xdr:cNvPr>
        <xdr:cNvSpPr txBox="1"/>
      </xdr:nvSpPr>
      <xdr:spPr>
        <a:xfrm>
          <a:off x="4479290" y="39319200"/>
          <a:ext cx="311658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Importance</a:t>
          </a:r>
        </a:p>
        <a:p>
          <a:pPr algn="l"/>
          <a:endParaRPr lang="en-US" sz="1100" b="1"/>
        </a:p>
      </xdr:txBody>
    </xdr:sp>
    <xdr:clientData/>
  </xdr:twoCellAnchor>
  <xdr:twoCellAnchor>
    <xdr:from>
      <xdr:col>2</xdr:col>
      <xdr:colOff>12700</xdr:colOff>
      <xdr:row>176</xdr:row>
      <xdr:rowOff>0</xdr:rowOff>
    </xdr:from>
    <xdr:to>
      <xdr:col>3</xdr:col>
      <xdr:colOff>19050</xdr:colOff>
      <xdr:row>183</xdr:row>
      <xdr:rowOff>69850</xdr:rowOff>
    </xdr:to>
    <xdr:sp macro="" textlink="">
      <xdr:nvSpPr>
        <xdr:cNvPr id="35" name="TextBox 34">
          <a:extLst>
            <a:ext uri="{FF2B5EF4-FFF2-40B4-BE49-F238E27FC236}">
              <a16:creationId xmlns:a16="http://schemas.microsoft.com/office/drawing/2014/main" id="{8BB1AF46-7F5B-4A44-9212-F74DB4351516}"/>
            </a:ext>
          </a:extLst>
        </xdr:cNvPr>
        <xdr:cNvSpPr txBox="1"/>
      </xdr:nvSpPr>
      <xdr:spPr>
        <a:xfrm>
          <a:off x="4493260" y="36027360"/>
          <a:ext cx="3122930" cy="135001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Please select one of the following options:</a:t>
          </a:r>
        </a:p>
        <a:p>
          <a:pPr algn="l">
            <a:lnSpc>
              <a:spcPct val="110000"/>
            </a:lnSpc>
          </a:pPr>
          <a:r>
            <a:rPr lang="en-US" sz="1100" b="1"/>
            <a:t>Very</a:t>
          </a:r>
          <a:r>
            <a:rPr lang="en-US" sz="1100" b="1" baseline="0"/>
            <a:t> Important</a:t>
          </a:r>
        </a:p>
        <a:p>
          <a:pPr algn="l">
            <a:lnSpc>
              <a:spcPct val="110000"/>
            </a:lnSpc>
          </a:pPr>
          <a:r>
            <a:rPr lang="en-US" sz="1100" b="1" baseline="0"/>
            <a:t>Important</a:t>
          </a:r>
        </a:p>
        <a:p>
          <a:pPr algn="l">
            <a:lnSpc>
              <a:spcPct val="110000"/>
            </a:lnSpc>
          </a:pPr>
          <a:r>
            <a:rPr lang="en-US" sz="1100" b="1" baseline="0"/>
            <a:t>Considered</a:t>
          </a:r>
        </a:p>
        <a:p>
          <a:pPr algn="l">
            <a:lnSpc>
              <a:spcPct val="110000"/>
            </a:lnSpc>
          </a:pPr>
          <a:r>
            <a:rPr lang="en-US" sz="1100" b="1" baseline="0"/>
            <a:t>Not Considered</a:t>
          </a:r>
          <a:endParaRPr lang="en-US" sz="1100" b="1"/>
        </a:p>
      </xdr:txBody>
    </xdr:sp>
    <xdr:clientData/>
  </xdr:twoCellAnchor>
  <xdr:twoCellAnchor>
    <xdr:from>
      <xdr:col>1</xdr:col>
      <xdr:colOff>12700</xdr:colOff>
      <xdr:row>206</xdr:row>
      <xdr:rowOff>44450</xdr:rowOff>
    </xdr:from>
    <xdr:to>
      <xdr:col>2</xdr:col>
      <xdr:colOff>1098550</xdr:colOff>
      <xdr:row>208</xdr:row>
      <xdr:rowOff>120650</xdr:rowOff>
    </xdr:to>
    <xdr:sp macro="" textlink="">
      <xdr:nvSpPr>
        <xdr:cNvPr id="36" name="TextBox 35">
          <a:extLst>
            <a:ext uri="{FF2B5EF4-FFF2-40B4-BE49-F238E27FC236}">
              <a16:creationId xmlns:a16="http://schemas.microsoft.com/office/drawing/2014/main" id="{795123DA-E246-46B3-8D6C-2427D810EF01}"/>
            </a:ext>
          </a:extLst>
        </xdr:cNvPr>
        <xdr:cNvSpPr txBox="1"/>
      </xdr:nvSpPr>
      <xdr:spPr>
        <a:xfrm>
          <a:off x="607060" y="42518330"/>
          <a:ext cx="4972050" cy="4419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C8: SAT and ACT Policies</a:t>
          </a:r>
        </a:p>
        <a:p>
          <a:r>
            <a:rPr lang="en-US" sz="1100" b="1" i="0" u="none" strike="noStrike">
              <a:solidFill>
                <a:schemeClr val="dk1"/>
              </a:solidFill>
              <a:effectLst/>
              <a:latin typeface="+mn-lt"/>
              <a:ea typeface="+mn-ea"/>
              <a:cs typeface="+mn-cs"/>
            </a:rPr>
            <a:t>Entrance Exams</a:t>
          </a:r>
        </a:p>
      </xdr:txBody>
    </xdr:sp>
    <xdr:clientData/>
  </xdr:twoCellAnchor>
  <xdr:twoCellAnchor>
    <xdr:from>
      <xdr:col>1</xdr:col>
      <xdr:colOff>0</xdr:colOff>
      <xdr:row>212</xdr:row>
      <xdr:rowOff>-1</xdr:rowOff>
    </xdr:from>
    <xdr:to>
      <xdr:col>2</xdr:col>
      <xdr:colOff>0</xdr:colOff>
      <xdr:row>220</xdr:row>
      <xdr:rowOff>18142</xdr:rowOff>
    </xdr:to>
    <xdr:sp macro="" textlink="">
      <xdr:nvSpPr>
        <xdr:cNvPr id="37" name="TextBox 62">
          <a:extLst>
            <a:ext uri="{FF2B5EF4-FFF2-40B4-BE49-F238E27FC236}">
              <a16:creationId xmlns:a16="http://schemas.microsoft.com/office/drawing/2014/main" id="{87685F7A-AD55-42EE-BF46-BF386CF7D76A}"/>
            </a:ext>
          </a:extLst>
        </xdr:cNvPr>
        <xdr:cNvSpPr txBox="1"/>
      </xdr:nvSpPr>
      <xdr:spPr>
        <a:xfrm>
          <a:off x="594360" y="43799759"/>
          <a:ext cx="3886200" cy="148118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If yes, please enter your institution’s policies for use in admission for students applying for </a:t>
          </a:r>
          <a:r>
            <a:rPr lang="en-US" sz="1100" b="1" i="0" u="none" strike="noStrike">
              <a:solidFill>
                <a:schemeClr val="dk1"/>
              </a:solidFill>
              <a:effectLst/>
              <a:latin typeface="+mn-lt"/>
              <a:ea typeface="+mn-ea"/>
              <a:cs typeface="+mn-cs"/>
            </a:rPr>
            <a:t>Fall 2026</a:t>
          </a:r>
          <a:endParaRPr lang="en-US" sz="1100" b="0" i="0" u="none" strike="noStrike">
            <a:solidFill>
              <a:schemeClr val="dk1"/>
            </a:solidFill>
            <a:effectLst/>
            <a:latin typeface="+mn-lt"/>
            <a:ea typeface="+mn-ea"/>
            <a:cs typeface="+mn-cs"/>
          </a:endParaRPr>
        </a:p>
      </xdr:txBody>
    </xdr:sp>
    <xdr:clientData/>
  </xdr:twoCellAnchor>
  <xdr:twoCellAnchor>
    <xdr:from>
      <xdr:col>1</xdr:col>
      <xdr:colOff>0</xdr:colOff>
      <xdr:row>224</xdr:row>
      <xdr:rowOff>0</xdr:rowOff>
    </xdr:from>
    <xdr:to>
      <xdr:col>2</xdr:col>
      <xdr:colOff>1085850</xdr:colOff>
      <xdr:row>226</xdr:row>
      <xdr:rowOff>76200</xdr:rowOff>
    </xdr:to>
    <xdr:sp macro="" textlink="">
      <xdr:nvSpPr>
        <xdr:cNvPr id="38" name="TextBox 37">
          <a:extLst>
            <a:ext uri="{FF2B5EF4-FFF2-40B4-BE49-F238E27FC236}">
              <a16:creationId xmlns:a16="http://schemas.microsoft.com/office/drawing/2014/main" id="{F1255771-53E7-4A62-9A4F-AE5A7B2C4030}"/>
            </a:ext>
          </a:extLst>
        </xdr:cNvPr>
        <xdr:cNvSpPr txBox="1"/>
      </xdr:nvSpPr>
      <xdr:spPr>
        <a:xfrm>
          <a:off x="594360" y="46131480"/>
          <a:ext cx="4972050" cy="4419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C8B</a:t>
          </a:r>
          <a:r>
            <a:rPr lang="en-US"/>
            <a:t> </a:t>
          </a:r>
          <a:r>
            <a:rPr lang="en-US" sz="1100" b="0" i="0" u="none" strike="noStrike">
              <a:solidFill>
                <a:schemeClr val="dk1"/>
              </a:solidFill>
              <a:effectLst/>
              <a:latin typeface="+mn-lt"/>
              <a:ea typeface="+mn-ea"/>
              <a:cs typeface="+mn-cs"/>
            </a:rPr>
            <a:t>Has been removed from the CDS.</a:t>
          </a:r>
          <a:r>
            <a:rPr lang="en-US"/>
            <a:t> </a:t>
          </a:r>
        </a:p>
        <a:p>
          <a:r>
            <a:rPr lang="en-US" sz="1100" b="1" i="0" u="none" strike="noStrike">
              <a:solidFill>
                <a:schemeClr val="dk1"/>
              </a:solidFill>
              <a:effectLst/>
              <a:latin typeface="+mn-lt"/>
              <a:ea typeface="+mn-ea"/>
              <a:cs typeface="+mn-cs"/>
            </a:rPr>
            <a:t>C8C</a:t>
          </a:r>
          <a:r>
            <a:rPr lang="en-US"/>
            <a:t> </a:t>
          </a:r>
          <a:r>
            <a:rPr lang="en-US" sz="1100" b="0" i="0" u="none" strike="noStrike">
              <a:solidFill>
                <a:schemeClr val="dk1"/>
              </a:solidFill>
              <a:effectLst/>
              <a:latin typeface="+mn-lt"/>
              <a:ea typeface="+mn-ea"/>
              <a:cs typeface="+mn-cs"/>
            </a:rPr>
            <a:t>Has been removed from the CDS.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2</xdr:col>
      <xdr:colOff>0</xdr:colOff>
      <xdr:row>234</xdr:row>
      <xdr:rowOff>171450</xdr:rowOff>
    </xdr:from>
    <xdr:to>
      <xdr:col>3</xdr:col>
      <xdr:colOff>6350</xdr:colOff>
      <xdr:row>236</xdr:row>
      <xdr:rowOff>38100</xdr:rowOff>
    </xdr:to>
    <xdr:sp macro="" textlink="">
      <xdr:nvSpPr>
        <xdr:cNvPr id="39" name="TextBox 38">
          <a:extLst>
            <a:ext uri="{FF2B5EF4-FFF2-40B4-BE49-F238E27FC236}">
              <a16:creationId xmlns:a16="http://schemas.microsoft.com/office/drawing/2014/main" id="{5A078C93-6994-44BB-9975-88BE92A438FC}"/>
            </a:ext>
          </a:extLst>
        </xdr:cNvPr>
        <xdr:cNvSpPr txBox="1"/>
      </xdr:nvSpPr>
      <xdr:spPr>
        <a:xfrm>
          <a:off x="4480560" y="49274730"/>
          <a:ext cx="3122930" cy="27813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a:t>
          </a:r>
          <a:r>
            <a:rPr lang="en-US" sz="1100" b="1" baseline="0">
              <a:solidFill>
                <a:schemeClr val="dk1"/>
              </a:solidFill>
              <a:effectLst/>
              <a:latin typeface="+mn-lt"/>
              <a:ea typeface="+mn-ea"/>
              <a:cs typeface="+mn-cs"/>
            </a:rPr>
            <a:t> 'x'</a:t>
          </a:r>
        </a:p>
        <a:p>
          <a:endParaRPr lang="en-US" sz="1100" b="1"/>
        </a:p>
      </xdr:txBody>
    </xdr:sp>
    <xdr:clientData/>
  </xdr:twoCellAnchor>
  <xdr:twoCellAnchor>
    <xdr:from>
      <xdr:col>0</xdr:col>
      <xdr:colOff>611481</xdr:colOff>
      <xdr:row>244</xdr:row>
      <xdr:rowOff>0</xdr:rowOff>
    </xdr:from>
    <xdr:to>
      <xdr:col>13</xdr:col>
      <xdr:colOff>273050</xdr:colOff>
      <xdr:row>246</xdr:row>
      <xdr:rowOff>123473</xdr:rowOff>
    </xdr:to>
    <xdr:sp macro="" textlink="">
      <xdr:nvSpPr>
        <xdr:cNvPr id="40" name="TextBox 39">
          <a:extLst>
            <a:ext uri="{FF2B5EF4-FFF2-40B4-BE49-F238E27FC236}">
              <a16:creationId xmlns:a16="http://schemas.microsoft.com/office/drawing/2014/main" id="{7BEC8913-07CE-4052-BE87-7C83BC094609}"/>
            </a:ext>
          </a:extLst>
        </xdr:cNvPr>
        <xdr:cNvSpPr txBox="1"/>
      </xdr:nvSpPr>
      <xdr:spPr>
        <a:xfrm>
          <a:off x="596241" y="51617880"/>
          <a:ext cx="14893949" cy="4892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C9-C12: First-time, first-year Profile </a:t>
          </a:r>
        </a:p>
        <a:p>
          <a:r>
            <a:rPr lang="en-US" sz="1100" b="0" i="0" u="none" strike="noStrike">
              <a:solidFill>
                <a:schemeClr val="dk1"/>
              </a:solidFill>
              <a:effectLst/>
              <a:latin typeface="+mn-lt"/>
              <a:ea typeface="+mn-ea"/>
              <a:cs typeface="+mn-cs"/>
            </a:rPr>
            <a:t>Provide information for </a:t>
          </a:r>
          <a:r>
            <a:rPr lang="en-US" sz="1100" b="1" i="0" u="none" strike="noStrike">
              <a:solidFill>
                <a:schemeClr val="dk1"/>
              </a:solidFill>
              <a:effectLst/>
              <a:latin typeface="+mn-lt"/>
              <a:ea typeface="+mn-ea"/>
              <a:cs typeface="+mn-cs"/>
            </a:rPr>
            <a:t>ALL enrolled, degree-seeking, full-time and part-time, first-time, first-year students </a:t>
          </a:r>
          <a:r>
            <a:rPr lang="en-US" sz="1100" b="0" i="0" u="none" strike="noStrike">
              <a:solidFill>
                <a:schemeClr val="dk1"/>
              </a:solidFill>
              <a:effectLst/>
              <a:latin typeface="+mn-lt"/>
              <a:ea typeface="+mn-ea"/>
              <a:cs typeface="+mn-cs"/>
            </a:rPr>
            <a:t>enrolled in </a:t>
          </a:r>
          <a:r>
            <a:rPr lang="en-US" sz="1100" b="1" i="0" u="none" strike="noStrike">
              <a:solidFill>
                <a:schemeClr val="dk1"/>
              </a:solidFill>
              <a:effectLst/>
              <a:latin typeface="+mn-lt"/>
              <a:ea typeface="+mn-ea"/>
              <a:cs typeface="+mn-cs"/>
            </a:rPr>
            <a:t>Fall 2024</a:t>
          </a:r>
          <a:r>
            <a:rPr lang="en-US" sz="1100" b="0" i="0" u="none" strike="noStrike">
              <a:solidFill>
                <a:schemeClr val="dk1"/>
              </a:solidFill>
              <a:effectLst/>
              <a:latin typeface="+mn-lt"/>
              <a:ea typeface="+mn-ea"/>
              <a:cs typeface="+mn-cs"/>
            </a:rPr>
            <a:t>, including students who began studies during summer, international students/nonresidents, and students admitted under special arrangements.</a:t>
          </a:r>
        </a:p>
        <a:p>
          <a:r>
            <a:rPr lang="en-US"/>
            <a:t> </a:t>
          </a:r>
        </a:p>
        <a:p>
          <a:endParaRPr lang="en-US" sz="1100"/>
        </a:p>
      </xdr:txBody>
    </xdr:sp>
    <xdr:clientData/>
  </xdr:twoCellAnchor>
  <xdr:twoCellAnchor>
    <xdr:from>
      <xdr:col>2</xdr:col>
      <xdr:colOff>0</xdr:colOff>
      <xdr:row>260</xdr:row>
      <xdr:rowOff>0</xdr:rowOff>
    </xdr:from>
    <xdr:to>
      <xdr:col>3</xdr:col>
      <xdr:colOff>0</xdr:colOff>
      <xdr:row>261</xdr:row>
      <xdr:rowOff>6350</xdr:rowOff>
    </xdr:to>
    <xdr:sp macro="" textlink="">
      <xdr:nvSpPr>
        <xdr:cNvPr id="41" name="TextBox 40">
          <a:extLst>
            <a:ext uri="{FF2B5EF4-FFF2-40B4-BE49-F238E27FC236}">
              <a16:creationId xmlns:a16="http://schemas.microsoft.com/office/drawing/2014/main" id="{FB5C96E2-FAAF-45F3-AF39-290425AC76B9}"/>
            </a:ext>
          </a:extLst>
        </xdr:cNvPr>
        <xdr:cNvSpPr txBox="1"/>
      </xdr:nvSpPr>
      <xdr:spPr>
        <a:xfrm>
          <a:off x="4480560" y="54543960"/>
          <a:ext cx="311658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263</xdr:row>
      <xdr:rowOff>0</xdr:rowOff>
    </xdr:from>
    <xdr:to>
      <xdr:col>3</xdr:col>
      <xdr:colOff>0</xdr:colOff>
      <xdr:row>264</xdr:row>
      <xdr:rowOff>12700</xdr:rowOff>
    </xdr:to>
    <xdr:sp macro="" textlink="">
      <xdr:nvSpPr>
        <xdr:cNvPr id="42" name="TextBox 41">
          <a:extLst>
            <a:ext uri="{FF2B5EF4-FFF2-40B4-BE49-F238E27FC236}">
              <a16:creationId xmlns:a16="http://schemas.microsoft.com/office/drawing/2014/main" id="{85388080-F8EC-468B-A7D1-4D9C7E97ED0B}"/>
            </a:ext>
          </a:extLst>
        </xdr:cNvPr>
        <xdr:cNvSpPr txBox="1"/>
      </xdr:nvSpPr>
      <xdr:spPr>
        <a:xfrm>
          <a:off x="4480560" y="55229760"/>
          <a:ext cx="311658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603250</xdr:colOff>
      <xdr:row>267</xdr:row>
      <xdr:rowOff>0</xdr:rowOff>
    </xdr:from>
    <xdr:to>
      <xdr:col>2</xdr:col>
      <xdr:colOff>1085850</xdr:colOff>
      <xdr:row>271</xdr:row>
      <xdr:rowOff>101600</xdr:rowOff>
    </xdr:to>
    <xdr:sp macro="" textlink="">
      <xdr:nvSpPr>
        <xdr:cNvPr id="43" name="TextBox 42">
          <a:extLst>
            <a:ext uri="{FF2B5EF4-FFF2-40B4-BE49-F238E27FC236}">
              <a16:creationId xmlns:a16="http://schemas.microsoft.com/office/drawing/2014/main" id="{75E5C54A-6690-424E-8F74-FBE0FF78B5C7}"/>
            </a:ext>
          </a:extLst>
        </xdr:cNvPr>
        <xdr:cNvSpPr txBox="1"/>
      </xdr:nvSpPr>
      <xdr:spPr>
        <a:xfrm>
          <a:off x="595630" y="56098440"/>
          <a:ext cx="4970780" cy="8331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For each assessment listed below, report the score that represents the 25th percentile (the score that 25 percent of the first-time, first-year population scored at or below) and the 75th percentile score (the score that 25 percent scored at or above).</a:t>
          </a:r>
        </a:p>
      </xdr:txBody>
    </xdr:sp>
    <xdr:clientData/>
  </xdr:twoCellAnchor>
  <xdr:twoCellAnchor>
    <xdr:from>
      <xdr:col>1</xdr:col>
      <xdr:colOff>0</xdr:colOff>
      <xdr:row>273</xdr:row>
      <xdr:rowOff>0</xdr:rowOff>
    </xdr:from>
    <xdr:to>
      <xdr:col>2</xdr:col>
      <xdr:colOff>0</xdr:colOff>
      <xdr:row>274</xdr:row>
      <xdr:rowOff>0</xdr:rowOff>
    </xdr:to>
    <xdr:sp macro="" textlink="">
      <xdr:nvSpPr>
        <xdr:cNvPr id="44" name="TextBox 43">
          <a:extLst>
            <a:ext uri="{FF2B5EF4-FFF2-40B4-BE49-F238E27FC236}">
              <a16:creationId xmlns:a16="http://schemas.microsoft.com/office/drawing/2014/main" id="{B0F10025-C24F-40E9-9E65-D1A97F4C7238}"/>
            </a:ext>
          </a:extLst>
        </xdr:cNvPr>
        <xdr:cNvSpPr txBox="1"/>
      </xdr:nvSpPr>
      <xdr:spPr>
        <a:xfrm>
          <a:off x="594360" y="57195720"/>
          <a:ext cx="38862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313</xdr:row>
      <xdr:rowOff>0</xdr:rowOff>
    </xdr:from>
    <xdr:to>
      <xdr:col>2</xdr:col>
      <xdr:colOff>0</xdr:colOff>
      <xdr:row>314</xdr:row>
      <xdr:rowOff>0</xdr:rowOff>
    </xdr:to>
    <xdr:sp macro="" textlink="">
      <xdr:nvSpPr>
        <xdr:cNvPr id="45" name="TextBox 44">
          <a:extLst>
            <a:ext uri="{FF2B5EF4-FFF2-40B4-BE49-F238E27FC236}">
              <a16:creationId xmlns:a16="http://schemas.microsoft.com/office/drawing/2014/main" id="{D19FD326-6A56-4961-87C8-49931579AAF3}"/>
            </a:ext>
          </a:extLst>
        </xdr:cNvPr>
        <xdr:cNvSpPr txBox="1"/>
      </xdr:nvSpPr>
      <xdr:spPr>
        <a:xfrm>
          <a:off x="594360" y="66294000"/>
          <a:ext cx="38862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546100</xdr:colOff>
      <xdr:row>311</xdr:row>
      <xdr:rowOff>19050</xdr:rowOff>
    </xdr:from>
    <xdr:to>
      <xdr:col>2</xdr:col>
      <xdr:colOff>1092200</xdr:colOff>
      <xdr:row>312</xdr:row>
      <xdr:rowOff>127000</xdr:rowOff>
    </xdr:to>
    <xdr:sp macro="" textlink="">
      <xdr:nvSpPr>
        <xdr:cNvPr id="46" name="TextBox 45">
          <a:extLst>
            <a:ext uri="{FF2B5EF4-FFF2-40B4-BE49-F238E27FC236}">
              <a16:creationId xmlns:a16="http://schemas.microsoft.com/office/drawing/2014/main" id="{667398ED-F139-4784-AF48-4C6E9C767AF6}"/>
            </a:ext>
          </a:extLst>
        </xdr:cNvPr>
        <xdr:cNvSpPr txBox="1"/>
      </xdr:nvSpPr>
      <xdr:spPr>
        <a:xfrm>
          <a:off x="546100" y="65855850"/>
          <a:ext cx="5026660" cy="336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 of first-time, first-year students with scores in each range:</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320</xdr:row>
      <xdr:rowOff>12700</xdr:rowOff>
    </xdr:from>
    <xdr:to>
      <xdr:col>2</xdr:col>
      <xdr:colOff>19050</xdr:colOff>
      <xdr:row>321</xdr:row>
      <xdr:rowOff>101600</xdr:rowOff>
    </xdr:to>
    <xdr:sp macro="" textlink="">
      <xdr:nvSpPr>
        <xdr:cNvPr id="47" name="TextBox 46">
          <a:extLst>
            <a:ext uri="{FF2B5EF4-FFF2-40B4-BE49-F238E27FC236}">
              <a16:creationId xmlns:a16="http://schemas.microsoft.com/office/drawing/2014/main" id="{AC744005-39B5-4352-B559-E06565FC5F77}"/>
            </a:ext>
          </a:extLst>
        </xdr:cNvPr>
        <xdr:cNvSpPr txBox="1"/>
      </xdr:nvSpPr>
      <xdr:spPr>
        <a:xfrm>
          <a:off x="600710" y="67906900"/>
          <a:ext cx="3898900" cy="31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329</xdr:row>
      <xdr:rowOff>12700</xdr:rowOff>
    </xdr:from>
    <xdr:to>
      <xdr:col>2</xdr:col>
      <xdr:colOff>19050</xdr:colOff>
      <xdr:row>330</xdr:row>
      <xdr:rowOff>101600</xdr:rowOff>
    </xdr:to>
    <xdr:sp macro="" textlink="">
      <xdr:nvSpPr>
        <xdr:cNvPr id="48" name="TextBox 47">
          <a:extLst>
            <a:ext uri="{FF2B5EF4-FFF2-40B4-BE49-F238E27FC236}">
              <a16:creationId xmlns:a16="http://schemas.microsoft.com/office/drawing/2014/main" id="{0F1C1C43-E5A6-4580-821F-12FE8FC5307F}"/>
            </a:ext>
          </a:extLst>
        </xdr:cNvPr>
        <xdr:cNvSpPr txBox="1"/>
      </xdr:nvSpPr>
      <xdr:spPr>
        <a:xfrm>
          <a:off x="600710" y="69918580"/>
          <a:ext cx="3898900" cy="31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338</xdr:row>
      <xdr:rowOff>12700</xdr:rowOff>
    </xdr:from>
    <xdr:to>
      <xdr:col>2</xdr:col>
      <xdr:colOff>19050</xdr:colOff>
      <xdr:row>339</xdr:row>
      <xdr:rowOff>101600</xdr:rowOff>
    </xdr:to>
    <xdr:sp macro="" textlink="">
      <xdr:nvSpPr>
        <xdr:cNvPr id="49" name="TextBox 48">
          <a:extLst>
            <a:ext uri="{FF2B5EF4-FFF2-40B4-BE49-F238E27FC236}">
              <a16:creationId xmlns:a16="http://schemas.microsoft.com/office/drawing/2014/main" id="{61EF1755-11E8-42DE-A5F9-20F1124444F4}"/>
            </a:ext>
          </a:extLst>
        </xdr:cNvPr>
        <xdr:cNvSpPr txBox="1"/>
      </xdr:nvSpPr>
      <xdr:spPr>
        <a:xfrm>
          <a:off x="600710" y="71930260"/>
          <a:ext cx="3898900" cy="31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347</xdr:row>
      <xdr:rowOff>12700</xdr:rowOff>
    </xdr:from>
    <xdr:to>
      <xdr:col>2</xdr:col>
      <xdr:colOff>19050</xdr:colOff>
      <xdr:row>348</xdr:row>
      <xdr:rowOff>101600</xdr:rowOff>
    </xdr:to>
    <xdr:sp macro="" textlink="">
      <xdr:nvSpPr>
        <xdr:cNvPr id="50" name="TextBox 49">
          <a:extLst>
            <a:ext uri="{FF2B5EF4-FFF2-40B4-BE49-F238E27FC236}">
              <a16:creationId xmlns:a16="http://schemas.microsoft.com/office/drawing/2014/main" id="{D18E103B-FDF2-4720-A47F-02EF63FBD167}"/>
            </a:ext>
          </a:extLst>
        </xdr:cNvPr>
        <xdr:cNvSpPr txBox="1"/>
      </xdr:nvSpPr>
      <xdr:spPr>
        <a:xfrm>
          <a:off x="600710" y="73941940"/>
          <a:ext cx="3898900" cy="31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356</xdr:row>
      <xdr:rowOff>12700</xdr:rowOff>
    </xdr:from>
    <xdr:to>
      <xdr:col>2</xdr:col>
      <xdr:colOff>19050</xdr:colOff>
      <xdr:row>357</xdr:row>
      <xdr:rowOff>101600</xdr:rowOff>
    </xdr:to>
    <xdr:sp macro="" textlink="">
      <xdr:nvSpPr>
        <xdr:cNvPr id="51" name="TextBox 50">
          <a:extLst>
            <a:ext uri="{FF2B5EF4-FFF2-40B4-BE49-F238E27FC236}">
              <a16:creationId xmlns:a16="http://schemas.microsoft.com/office/drawing/2014/main" id="{80B0490D-05E4-4528-A12A-E1AE39A42044}"/>
            </a:ext>
          </a:extLst>
        </xdr:cNvPr>
        <xdr:cNvSpPr txBox="1"/>
      </xdr:nvSpPr>
      <xdr:spPr>
        <a:xfrm>
          <a:off x="600710" y="75953620"/>
          <a:ext cx="3898900" cy="31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365</xdr:row>
      <xdr:rowOff>12700</xdr:rowOff>
    </xdr:from>
    <xdr:to>
      <xdr:col>2</xdr:col>
      <xdr:colOff>19050</xdr:colOff>
      <xdr:row>366</xdr:row>
      <xdr:rowOff>101600</xdr:rowOff>
    </xdr:to>
    <xdr:sp macro="" textlink="">
      <xdr:nvSpPr>
        <xdr:cNvPr id="52" name="TextBox 51">
          <a:extLst>
            <a:ext uri="{FF2B5EF4-FFF2-40B4-BE49-F238E27FC236}">
              <a16:creationId xmlns:a16="http://schemas.microsoft.com/office/drawing/2014/main" id="{4A93343A-0C43-4FBE-91C8-A3DF82C9F770}"/>
            </a:ext>
          </a:extLst>
        </xdr:cNvPr>
        <xdr:cNvSpPr txBox="1"/>
      </xdr:nvSpPr>
      <xdr:spPr>
        <a:xfrm>
          <a:off x="600710" y="77965300"/>
          <a:ext cx="3898900" cy="31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374</xdr:row>
      <xdr:rowOff>12700</xdr:rowOff>
    </xdr:from>
    <xdr:to>
      <xdr:col>2</xdr:col>
      <xdr:colOff>19050</xdr:colOff>
      <xdr:row>375</xdr:row>
      <xdr:rowOff>101600</xdr:rowOff>
    </xdr:to>
    <xdr:sp macro="" textlink="">
      <xdr:nvSpPr>
        <xdr:cNvPr id="53" name="TextBox 52">
          <a:extLst>
            <a:ext uri="{FF2B5EF4-FFF2-40B4-BE49-F238E27FC236}">
              <a16:creationId xmlns:a16="http://schemas.microsoft.com/office/drawing/2014/main" id="{E3C2B27C-5850-46CC-AD0C-37726FA3FF02}"/>
            </a:ext>
          </a:extLst>
        </xdr:cNvPr>
        <xdr:cNvSpPr txBox="1"/>
      </xdr:nvSpPr>
      <xdr:spPr>
        <a:xfrm>
          <a:off x="600710" y="79976980"/>
          <a:ext cx="3898900" cy="31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383</xdr:row>
      <xdr:rowOff>12700</xdr:rowOff>
    </xdr:from>
    <xdr:to>
      <xdr:col>2</xdr:col>
      <xdr:colOff>19050</xdr:colOff>
      <xdr:row>384</xdr:row>
      <xdr:rowOff>101600</xdr:rowOff>
    </xdr:to>
    <xdr:sp macro="" textlink="">
      <xdr:nvSpPr>
        <xdr:cNvPr id="54" name="TextBox 53">
          <a:extLst>
            <a:ext uri="{FF2B5EF4-FFF2-40B4-BE49-F238E27FC236}">
              <a16:creationId xmlns:a16="http://schemas.microsoft.com/office/drawing/2014/main" id="{BD90F611-CA7C-4B54-8015-DADD6A55B26F}"/>
            </a:ext>
          </a:extLst>
        </xdr:cNvPr>
        <xdr:cNvSpPr txBox="1"/>
      </xdr:nvSpPr>
      <xdr:spPr>
        <a:xfrm>
          <a:off x="600710" y="81988660"/>
          <a:ext cx="3898900" cy="31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392</xdr:row>
      <xdr:rowOff>12700</xdr:rowOff>
    </xdr:from>
    <xdr:to>
      <xdr:col>2</xdr:col>
      <xdr:colOff>19050</xdr:colOff>
      <xdr:row>393</xdr:row>
      <xdr:rowOff>101600</xdr:rowOff>
    </xdr:to>
    <xdr:sp macro="" textlink="">
      <xdr:nvSpPr>
        <xdr:cNvPr id="55" name="TextBox 84">
          <a:extLst>
            <a:ext uri="{FF2B5EF4-FFF2-40B4-BE49-F238E27FC236}">
              <a16:creationId xmlns:a16="http://schemas.microsoft.com/office/drawing/2014/main" id="{B9DFE66B-FE8B-4DB0-9E52-6F336EF325A8}"/>
            </a:ext>
          </a:extLst>
        </xdr:cNvPr>
        <xdr:cNvSpPr txBox="1"/>
      </xdr:nvSpPr>
      <xdr:spPr>
        <a:xfrm>
          <a:off x="600710" y="84000340"/>
          <a:ext cx="3898900" cy="31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322</xdr:row>
      <xdr:rowOff>0</xdr:rowOff>
    </xdr:from>
    <xdr:to>
      <xdr:col>2</xdr:col>
      <xdr:colOff>0</xdr:colOff>
      <xdr:row>323</xdr:row>
      <xdr:rowOff>0</xdr:rowOff>
    </xdr:to>
    <xdr:sp macro="" textlink="">
      <xdr:nvSpPr>
        <xdr:cNvPr id="56" name="TextBox 55">
          <a:extLst>
            <a:ext uri="{FF2B5EF4-FFF2-40B4-BE49-F238E27FC236}">
              <a16:creationId xmlns:a16="http://schemas.microsoft.com/office/drawing/2014/main" id="{AACF8511-46AB-4597-9241-8C9ABA09176B}"/>
            </a:ext>
          </a:extLst>
        </xdr:cNvPr>
        <xdr:cNvSpPr txBox="1"/>
      </xdr:nvSpPr>
      <xdr:spPr>
        <a:xfrm>
          <a:off x="594360" y="68305680"/>
          <a:ext cx="38862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331</xdr:row>
      <xdr:rowOff>0</xdr:rowOff>
    </xdr:from>
    <xdr:to>
      <xdr:col>2</xdr:col>
      <xdr:colOff>0</xdr:colOff>
      <xdr:row>332</xdr:row>
      <xdr:rowOff>0</xdr:rowOff>
    </xdr:to>
    <xdr:sp macro="" textlink="">
      <xdr:nvSpPr>
        <xdr:cNvPr id="57" name="TextBox 56">
          <a:extLst>
            <a:ext uri="{FF2B5EF4-FFF2-40B4-BE49-F238E27FC236}">
              <a16:creationId xmlns:a16="http://schemas.microsoft.com/office/drawing/2014/main" id="{5A8E0E9E-7003-4BF3-B10F-0B0666845EF0}"/>
            </a:ext>
          </a:extLst>
        </xdr:cNvPr>
        <xdr:cNvSpPr txBox="1"/>
      </xdr:nvSpPr>
      <xdr:spPr>
        <a:xfrm>
          <a:off x="594360" y="70317360"/>
          <a:ext cx="38862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340</xdr:row>
      <xdr:rowOff>0</xdr:rowOff>
    </xdr:from>
    <xdr:to>
      <xdr:col>2</xdr:col>
      <xdr:colOff>0</xdr:colOff>
      <xdr:row>341</xdr:row>
      <xdr:rowOff>0</xdr:rowOff>
    </xdr:to>
    <xdr:sp macro="" textlink="">
      <xdr:nvSpPr>
        <xdr:cNvPr id="58" name="TextBox 57">
          <a:extLst>
            <a:ext uri="{FF2B5EF4-FFF2-40B4-BE49-F238E27FC236}">
              <a16:creationId xmlns:a16="http://schemas.microsoft.com/office/drawing/2014/main" id="{30DDC14D-41D9-4D95-A139-9746F15A3BEE}"/>
            </a:ext>
          </a:extLst>
        </xdr:cNvPr>
        <xdr:cNvSpPr txBox="1"/>
      </xdr:nvSpPr>
      <xdr:spPr>
        <a:xfrm>
          <a:off x="594360" y="72329040"/>
          <a:ext cx="38862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349</xdr:row>
      <xdr:rowOff>0</xdr:rowOff>
    </xdr:from>
    <xdr:to>
      <xdr:col>2</xdr:col>
      <xdr:colOff>0</xdr:colOff>
      <xdr:row>350</xdr:row>
      <xdr:rowOff>0</xdr:rowOff>
    </xdr:to>
    <xdr:sp macro="" textlink="">
      <xdr:nvSpPr>
        <xdr:cNvPr id="59" name="TextBox 58">
          <a:extLst>
            <a:ext uri="{FF2B5EF4-FFF2-40B4-BE49-F238E27FC236}">
              <a16:creationId xmlns:a16="http://schemas.microsoft.com/office/drawing/2014/main" id="{0BF6D508-A4BE-42F2-9696-668FCF3C6BCC}"/>
            </a:ext>
          </a:extLst>
        </xdr:cNvPr>
        <xdr:cNvSpPr txBox="1"/>
      </xdr:nvSpPr>
      <xdr:spPr>
        <a:xfrm>
          <a:off x="594360" y="74340720"/>
          <a:ext cx="38862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358</xdr:row>
      <xdr:rowOff>0</xdr:rowOff>
    </xdr:from>
    <xdr:to>
      <xdr:col>2</xdr:col>
      <xdr:colOff>0</xdr:colOff>
      <xdr:row>359</xdr:row>
      <xdr:rowOff>0</xdr:rowOff>
    </xdr:to>
    <xdr:sp macro="" textlink="">
      <xdr:nvSpPr>
        <xdr:cNvPr id="60" name="TextBox 59">
          <a:extLst>
            <a:ext uri="{FF2B5EF4-FFF2-40B4-BE49-F238E27FC236}">
              <a16:creationId xmlns:a16="http://schemas.microsoft.com/office/drawing/2014/main" id="{F27C5C9A-0C1C-4281-B5BD-EE91339E2067}"/>
            </a:ext>
          </a:extLst>
        </xdr:cNvPr>
        <xdr:cNvSpPr txBox="1"/>
      </xdr:nvSpPr>
      <xdr:spPr>
        <a:xfrm>
          <a:off x="594360" y="76352400"/>
          <a:ext cx="38862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367</xdr:row>
      <xdr:rowOff>0</xdr:rowOff>
    </xdr:from>
    <xdr:to>
      <xdr:col>2</xdr:col>
      <xdr:colOff>0</xdr:colOff>
      <xdr:row>368</xdr:row>
      <xdr:rowOff>0</xdr:rowOff>
    </xdr:to>
    <xdr:sp macro="" textlink="">
      <xdr:nvSpPr>
        <xdr:cNvPr id="61" name="TextBox 60">
          <a:extLst>
            <a:ext uri="{FF2B5EF4-FFF2-40B4-BE49-F238E27FC236}">
              <a16:creationId xmlns:a16="http://schemas.microsoft.com/office/drawing/2014/main" id="{8BD77FE4-475D-49BF-84F4-706BBD569FB3}"/>
            </a:ext>
          </a:extLst>
        </xdr:cNvPr>
        <xdr:cNvSpPr txBox="1"/>
      </xdr:nvSpPr>
      <xdr:spPr>
        <a:xfrm>
          <a:off x="594360" y="78364080"/>
          <a:ext cx="38862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376</xdr:row>
      <xdr:rowOff>0</xdr:rowOff>
    </xdr:from>
    <xdr:to>
      <xdr:col>2</xdr:col>
      <xdr:colOff>0</xdr:colOff>
      <xdr:row>377</xdr:row>
      <xdr:rowOff>0</xdr:rowOff>
    </xdr:to>
    <xdr:sp macro="" textlink="">
      <xdr:nvSpPr>
        <xdr:cNvPr id="62" name="TextBox 61">
          <a:extLst>
            <a:ext uri="{FF2B5EF4-FFF2-40B4-BE49-F238E27FC236}">
              <a16:creationId xmlns:a16="http://schemas.microsoft.com/office/drawing/2014/main" id="{DB1E839B-B2D3-4036-A516-EF924DE0B57A}"/>
            </a:ext>
          </a:extLst>
        </xdr:cNvPr>
        <xdr:cNvSpPr txBox="1"/>
      </xdr:nvSpPr>
      <xdr:spPr>
        <a:xfrm>
          <a:off x="594360" y="80375760"/>
          <a:ext cx="38862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385</xdr:row>
      <xdr:rowOff>0</xdr:rowOff>
    </xdr:from>
    <xdr:to>
      <xdr:col>2</xdr:col>
      <xdr:colOff>0</xdr:colOff>
      <xdr:row>386</xdr:row>
      <xdr:rowOff>0</xdr:rowOff>
    </xdr:to>
    <xdr:sp macro="" textlink="">
      <xdr:nvSpPr>
        <xdr:cNvPr id="63" name="TextBox 62">
          <a:extLst>
            <a:ext uri="{FF2B5EF4-FFF2-40B4-BE49-F238E27FC236}">
              <a16:creationId xmlns:a16="http://schemas.microsoft.com/office/drawing/2014/main" id="{D0B1DA62-8C64-4980-9BA1-B61CD6B126CF}"/>
            </a:ext>
          </a:extLst>
        </xdr:cNvPr>
        <xdr:cNvSpPr txBox="1"/>
      </xdr:nvSpPr>
      <xdr:spPr>
        <a:xfrm>
          <a:off x="594360" y="82387440"/>
          <a:ext cx="38862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286</xdr:row>
      <xdr:rowOff>0</xdr:rowOff>
    </xdr:from>
    <xdr:to>
      <xdr:col>2</xdr:col>
      <xdr:colOff>0</xdr:colOff>
      <xdr:row>287</xdr:row>
      <xdr:rowOff>0</xdr:rowOff>
    </xdr:to>
    <xdr:sp macro="" textlink="">
      <xdr:nvSpPr>
        <xdr:cNvPr id="64" name="TextBox 63">
          <a:extLst>
            <a:ext uri="{FF2B5EF4-FFF2-40B4-BE49-F238E27FC236}">
              <a16:creationId xmlns:a16="http://schemas.microsoft.com/office/drawing/2014/main" id="{0F93AB67-A765-43B8-BC05-29B7043CC572}"/>
            </a:ext>
          </a:extLst>
        </xdr:cNvPr>
        <xdr:cNvSpPr txBox="1"/>
      </xdr:nvSpPr>
      <xdr:spPr>
        <a:xfrm>
          <a:off x="594360" y="60121800"/>
          <a:ext cx="38862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277</xdr:row>
      <xdr:rowOff>0</xdr:rowOff>
    </xdr:from>
    <xdr:to>
      <xdr:col>2</xdr:col>
      <xdr:colOff>0</xdr:colOff>
      <xdr:row>278</xdr:row>
      <xdr:rowOff>0</xdr:rowOff>
    </xdr:to>
    <xdr:sp macro="" textlink="">
      <xdr:nvSpPr>
        <xdr:cNvPr id="65" name="TextBox 64">
          <a:extLst>
            <a:ext uri="{FF2B5EF4-FFF2-40B4-BE49-F238E27FC236}">
              <a16:creationId xmlns:a16="http://schemas.microsoft.com/office/drawing/2014/main" id="{B49A8FB9-F310-46EE-A01F-5F19841EBF5D}"/>
            </a:ext>
          </a:extLst>
        </xdr:cNvPr>
        <xdr:cNvSpPr txBox="1"/>
      </xdr:nvSpPr>
      <xdr:spPr>
        <a:xfrm>
          <a:off x="594360" y="58110120"/>
          <a:ext cx="38862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281</xdr:row>
      <xdr:rowOff>0</xdr:rowOff>
    </xdr:from>
    <xdr:to>
      <xdr:col>2</xdr:col>
      <xdr:colOff>0</xdr:colOff>
      <xdr:row>282</xdr:row>
      <xdr:rowOff>0</xdr:rowOff>
    </xdr:to>
    <xdr:sp macro="" textlink="">
      <xdr:nvSpPr>
        <xdr:cNvPr id="66" name="TextBox 65">
          <a:extLst>
            <a:ext uri="{FF2B5EF4-FFF2-40B4-BE49-F238E27FC236}">
              <a16:creationId xmlns:a16="http://schemas.microsoft.com/office/drawing/2014/main" id="{966FA0D4-74E3-43D4-A078-06A4E52788B8}"/>
            </a:ext>
          </a:extLst>
        </xdr:cNvPr>
        <xdr:cNvSpPr txBox="1"/>
      </xdr:nvSpPr>
      <xdr:spPr>
        <a:xfrm>
          <a:off x="594360" y="59024520"/>
          <a:ext cx="38862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290</xdr:row>
      <xdr:rowOff>0</xdr:rowOff>
    </xdr:from>
    <xdr:to>
      <xdr:col>2</xdr:col>
      <xdr:colOff>0</xdr:colOff>
      <xdr:row>291</xdr:row>
      <xdr:rowOff>0</xdr:rowOff>
    </xdr:to>
    <xdr:sp macro="" textlink="">
      <xdr:nvSpPr>
        <xdr:cNvPr id="67" name="TextBox 66">
          <a:extLst>
            <a:ext uri="{FF2B5EF4-FFF2-40B4-BE49-F238E27FC236}">
              <a16:creationId xmlns:a16="http://schemas.microsoft.com/office/drawing/2014/main" id="{078151F4-6E2B-4B26-BF6C-26913C683F1D}"/>
            </a:ext>
          </a:extLst>
        </xdr:cNvPr>
        <xdr:cNvSpPr txBox="1"/>
      </xdr:nvSpPr>
      <xdr:spPr>
        <a:xfrm>
          <a:off x="594360" y="61036200"/>
          <a:ext cx="38862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294</xdr:row>
      <xdr:rowOff>0</xdr:rowOff>
    </xdr:from>
    <xdr:to>
      <xdr:col>2</xdr:col>
      <xdr:colOff>0</xdr:colOff>
      <xdr:row>295</xdr:row>
      <xdr:rowOff>0</xdr:rowOff>
    </xdr:to>
    <xdr:sp macro="" textlink="">
      <xdr:nvSpPr>
        <xdr:cNvPr id="68" name="TextBox 67">
          <a:extLst>
            <a:ext uri="{FF2B5EF4-FFF2-40B4-BE49-F238E27FC236}">
              <a16:creationId xmlns:a16="http://schemas.microsoft.com/office/drawing/2014/main" id="{3FBE1D35-CBB7-4B81-9B9E-17E4D5F9B84B}"/>
            </a:ext>
          </a:extLst>
        </xdr:cNvPr>
        <xdr:cNvSpPr txBox="1"/>
      </xdr:nvSpPr>
      <xdr:spPr>
        <a:xfrm>
          <a:off x="594360" y="61950600"/>
          <a:ext cx="38862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298</xdr:row>
      <xdr:rowOff>0</xdr:rowOff>
    </xdr:from>
    <xdr:to>
      <xdr:col>2</xdr:col>
      <xdr:colOff>0</xdr:colOff>
      <xdr:row>299</xdr:row>
      <xdr:rowOff>0</xdr:rowOff>
    </xdr:to>
    <xdr:sp macro="" textlink="">
      <xdr:nvSpPr>
        <xdr:cNvPr id="69" name="TextBox 68">
          <a:extLst>
            <a:ext uri="{FF2B5EF4-FFF2-40B4-BE49-F238E27FC236}">
              <a16:creationId xmlns:a16="http://schemas.microsoft.com/office/drawing/2014/main" id="{378272DD-864A-4CAA-A0D9-BEB5BF55F49E}"/>
            </a:ext>
          </a:extLst>
        </xdr:cNvPr>
        <xdr:cNvSpPr txBox="1"/>
      </xdr:nvSpPr>
      <xdr:spPr>
        <a:xfrm>
          <a:off x="594360" y="62865000"/>
          <a:ext cx="38862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302</xdr:row>
      <xdr:rowOff>0</xdr:rowOff>
    </xdr:from>
    <xdr:to>
      <xdr:col>2</xdr:col>
      <xdr:colOff>0</xdr:colOff>
      <xdr:row>303</xdr:row>
      <xdr:rowOff>0</xdr:rowOff>
    </xdr:to>
    <xdr:sp macro="" textlink="">
      <xdr:nvSpPr>
        <xdr:cNvPr id="70" name="TextBox 69">
          <a:extLst>
            <a:ext uri="{FF2B5EF4-FFF2-40B4-BE49-F238E27FC236}">
              <a16:creationId xmlns:a16="http://schemas.microsoft.com/office/drawing/2014/main" id="{726420E6-41A1-40A4-8554-9804C9549194}"/>
            </a:ext>
          </a:extLst>
        </xdr:cNvPr>
        <xdr:cNvSpPr txBox="1"/>
      </xdr:nvSpPr>
      <xdr:spPr>
        <a:xfrm>
          <a:off x="594360" y="63779400"/>
          <a:ext cx="38862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306</xdr:row>
      <xdr:rowOff>0</xdr:rowOff>
    </xdr:from>
    <xdr:to>
      <xdr:col>2</xdr:col>
      <xdr:colOff>0</xdr:colOff>
      <xdr:row>307</xdr:row>
      <xdr:rowOff>0</xdr:rowOff>
    </xdr:to>
    <xdr:sp macro="" textlink="">
      <xdr:nvSpPr>
        <xdr:cNvPr id="71" name="TextBox 70">
          <a:extLst>
            <a:ext uri="{FF2B5EF4-FFF2-40B4-BE49-F238E27FC236}">
              <a16:creationId xmlns:a16="http://schemas.microsoft.com/office/drawing/2014/main" id="{CA9FCC06-DB93-446F-ADB3-B18F58B89951}"/>
            </a:ext>
          </a:extLst>
        </xdr:cNvPr>
        <xdr:cNvSpPr txBox="1"/>
      </xdr:nvSpPr>
      <xdr:spPr>
        <a:xfrm>
          <a:off x="594360" y="64693800"/>
          <a:ext cx="38862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400</xdr:row>
      <xdr:rowOff>0</xdr:rowOff>
    </xdr:from>
    <xdr:to>
      <xdr:col>2</xdr:col>
      <xdr:colOff>0</xdr:colOff>
      <xdr:row>401</xdr:row>
      <xdr:rowOff>0</xdr:rowOff>
    </xdr:to>
    <xdr:sp macro="" textlink="">
      <xdr:nvSpPr>
        <xdr:cNvPr id="72" name="TextBox 120">
          <a:extLst>
            <a:ext uri="{FF2B5EF4-FFF2-40B4-BE49-F238E27FC236}">
              <a16:creationId xmlns:a16="http://schemas.microsoft.com/office/drawing/2014/main" id="{6F06CA8C-2219-431B-9D0D-37FCD16A8873}"/>
            </a:ext>
          </a:extLst>
        </xdr:cNvPr>
        <xdr:cNvSpPr txBox="1"/>
      </xdr:nvSpPr>
      <xdr:spPr>
        <a:xfrm>
          <a:off x="594360" y="85725000"/>
          <a:ext cx="38862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dk1"/>
              </a:solidFill>
              <a:effectLst/>
              <a:latin typeface="+mn-lt"/>
              <a:ea typeface="+mn-ea"/>
              <a:cs typeface="+mn-cs"/>
            </a:rPr>
            <a:t>High School Rank</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12700</xdr:colOff>
      <xdr:row>395</xdr:row>
      <xdr:rowOff>19050</xdr:rowOff>
    </xdr:from>
    <xdr:to>
      <xdr:col>2</xdr:col>
      <xdr:colOff>1092200</xdr:colOff>
      <xdr:row>398</xdr:row>
      <xdr:rowOff>146050</xdr:rowOff>
    </xdr:to>
    <xdr:sp macro="" textlink="">
      <xdr:nvSpPr>
        <xdr:cNvPr id="73" name="TextBox 72">
          <a:extLst>
            <a:ext uri="{FF2B5EF4-FFF2-40B4-BE49-F238E27FC236}">
              <a16:creationId xmlns:a16="http://schemas.microsoft.com/office/drawing/2014/main" id="{DD3C95DC-719B-4957-99E8-DDF4D3768754}"/>
            </a:ext>
          </a:extLst>
        </xdr:cNvPr>
        <xdr:cNvSpPr txBox="1"/>
      </xdr:nvSpPr>
      <xdr:spPr>
        <a:xfrm>
          <a:off x="607060" y="84601050"/>
          <a:ext cx="4965700" cy="812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 of all degree-seeking, first-time, first-year students who had high school class rank within each of the following ranges (report information for those students from whom you collected high school rank information)</a:t>
          </a:r>
        </a:p>
      </xdr:txBody>
    </xdr:sp>
    <xdr:clientData/>
  </xdr:twoCellAnchor>
  <xdr:twoCellAnchor>
    <xdr:from>
      <xdr:col>5</xdr:col>
      <xdr:colOff>82550</xdr:colOff>
      <xdr:row>407</xdr:row>
      <xdr:rowOff>82550</xdr:rowOff>
    </xdr:from>
    <xdr:to>
      <xdr:col>7</xdr:col>
      <xdr:colOff>984250</xdr:colOff>
      <xdr:row>409</xdr:row>
      <xdr:rowOff>12700</xdr:rowOff>
    </xdr:to>
    <xdr:sp macro="" textlink="">
      <xdr:nvSpPr>
        <xdr:cNvPr id="74" name="TextBox 73">
          <a:extLst>
            <a:ext uri="{FF2B5EF4-FFF2-40B4-BE49-F238E27FC236}">
              <a16:creationId xmlns:a16="http://schemas.microsoft.com/office/drawing/2014/main" id="{2FA28204-00FD-430E-9919-4A1CBE31CF31}"/>
            </a:ext>
          </a:extLst>
        </xdr:cNvPr>
        <xdr:cNvSpPr txBox="1"/>
      </xdr:nvSpPr>
      <xdr:spPr>
        <a:xfrm>
          <a:off x="9356090" y="87544910"/>
          <a:ext cx="2456180" cy="3416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Top</a:t>
          </a:r>
          <a:r>
            <a:rPr lang="en-US" sz="1100" b="1" i="0" u="none" strike="noStrike" baseline="0">
              <a:solidFill>
                <a:schemeClr val="dk1"/>
              </a:solidFill>
              <a:effectLst/>
              <a:latin typeface="+mn-lt"/>
              <a:ea typeface="+mn-ea"/>
              <a:cs typeface="+mn-cs"/>
            </a:rPr>
            <a:t> half + bottom half should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411</xdr:row>
      <xdr:rowOff>0</xdr:rowOff>
    </xdr:from>
    <xdr:to>
      <xdr:col>5</xdr:col>
      <xdr:colOff>88900</xdr:colOff>
      <xdr:row>418</xdr:row>
      <xdr:rowOff>127000</xdr:rowOff>
    </xdr:to>
    <xdr:sp macro="" textlink="">
      <xdr:nvSpPr>
        <xdr:cNvPr id="75" name="TextBox 74">
          <a:extLst>
            <a:ext uri="{FF2B5EF4-FFF2-40B4-BE49-F238E27FC236}">
              <a16:creationId xmlns:a16="http://schemas.microsoft.com/office/drawing/2014/main" id="{1CF6B70F-D6DC-4D79-885E-80D3CBB881CF}"/>
            </a:ext>
          </a:extLst>
        </xdr:cNvPr>
        <xdr:cNvSpPr txBox="1"/>
      </xdr:nvSpPr>
      <xdr:spPr>
        <a:xfrm>
          <a:off x="594360" y="88239600"/>
          <a:ext cx="8768080" cy="14071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Percentage of all enrolled, degree-seeking, first-time, first-year students who had high school grade-point averages within each of the following ranges (using 4.0 scale).</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 Report information only for those students from whom you collected high school GPA.</a:t>
          </a:r>
        </a:p>
        <a:p>
          <a:r>
            <a:rPr lang="en-US" sz="1100" b="1" i="0" u="none" strike="noStrike">
              <a:solidFill>
                <a:schemeClr val="dk1"/>
              </a:solidFill>
              <a:effectLst/>
              <a:latin typeface="+mn-lt"/>
              <a:ea typeface="+mn-ea"/>
              <a:cs typeface="+mn-cs"/>
            </a:rPr>
            <a:t>* If you are able to report GPA ranges separately for students that also submitted at least one test score versus those who did not submit a test score, please do so in the respective columns. If you are unable to report these data, please report the ranges for all students.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420</xdr:row>
      <xdr:rowOff>0</xdr:rowOff>
    </xdr:from>
    <xdr:to>
      <xdr:col>2</xdr:col>
      <xdr:colOff>0</xdr:colOff>
      <xdr:row>421</xdr:row>
      <xdr:rowOff>0</xdr:rowOff>
    </xdr:to>
    <xdr:sp macro="" textlink="">
      <xdr:nvSpPr>
        <xdr:cNvPr id="76" name="TextBox 125">
          <a:extLst>
            <a:ext uri="{FF2B5EF4-FFF2-40B4-BE49-F238E27FC236}">
              <a16:creationId xmlns:a16="http://schemas.microsoft.com/office/drawing/2014/main" id="{D3400C88-DADD-4CA5-AEBD-9ED67F821839}"/>
            </a:ext>
          </a:extLst>
        </xdr:cNvPr>
        <xdr:cNvSpPr txBox="1"/>
      </xdr:nvSpPr>
      <xdr:spPr>
        <a:xfrm>
          <a:off x="594360" y="89885520"/>
          <a:ext cx="38862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dk1"/>
              </a:solidFill>
              <a:effectLst/>
              <a:latin typeface="+mn-lt"/>
              <a:ea typeface="+mn-ea"/>
              <a:cs typeface="+mn-cs"/>
            </a:rPr>
            <a:t>GPA Range: Students who submitted Scores</a:t>
          </a:r>
        </a:p>
        <a:p>
          <a:endParaRPr lang="en-US" sz="1100" b="1" baseline="0">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430</xdr:row>
      <xdr:rowOff>0</xdr:rowOff>
    </xdr:from>
    <xdr:to>
      <xdr:col>2</xdr:col>
      <xdr:colOff>12700</xdr:colOff>
      <xdr:row>431</xdr:row>
      <xdr:rowOff>88900</xdr:rowOff>
    </xdr:to>
    <xdr:sp macro="" textlink="">
      <xdr:nvSpPr>
        <xdr:cNvPr id="77" name="TextBox 126">
          <a:extLst>
            <a:ext uri="{FF2B5EF4-FFF2-40B4-BE49-F238E27FC236}">
              <a16:creationId xmlns:a16="http://schemas.microsoft.com/office/drawing/2014/main" id="{C1A74409-5BBA-446B-A1D8-191E41577062}"/>
            </a:ext>
          </a:extLst>
        </xdr:cNvPr>
        <xdr:cNvSpPr txBox="1"/>
      </xdr:nvSpPr>
      <xdr:spPr>
        <a:xfrm>
          <a:off x="594360" y="92171520"/>
          <a:ext cx="3898900" cy="31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432</xdr:row>
      <xdr:rowOff>0</xdr:rowOff>
    </xdr:from>
    <xdr:to>
      <xdr:col>2</xdr:col>
      <xdr:colOff>0</xdr:colOff>
      <xdr:row>433</xdr:row>
      <xdr:rowOff>0</xdr:rowOff>
    </xdr:to>
    <xdr:sp macro="" textlink="">
      <xdr:nvSpPr>
        <xdr:cNvPr id="78" name="TextBox 128">
          <a:extLst>
            <a:ext uri="{FF2B5EF4-FFF2-40B4-BE49-F238E27FC236}">
              <a16:creationId xmlns:a16="http://schemas.microsoft.com/office/drawing/2014/main" id="{EF4FDBF9-250E-494F-AA71-DE030B1C3235}"/>
            </a:ext>
          </a:extLst>
        </xdr:cNvPr>
        <xdr:cNvSpPr txBox="1"/>
      </xdr:nvSpPr>
      <xdr:spPr>
        <a:xfrm>
          <a:off x="594360" y="92583000"/>
          <a:ext cx="38862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dk1"/>
              </a:solidFill>
              <a:effectLst/>
              <a:latin typeface="+mn-lt"/>
              <a:ea typeface="+mn-ea"/>
              <a:cs typeface="+mn-cs"/>
            </a:rPr>
            <a:t>GPA Range: Students who did not submit Scores</a:t>
          </a:r>
        </a:p>
        <a:p>
          <a:endParaRPr lang="en-US" sz="1100" b="1" baseline="0">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442</xdr:row>
      <xdr:rowOff>0</xdr:rowOff>
    </xdr:from>
    <xdr:to>
      <xdr:col>2</xdr:col>
      <xdr:colOff>12700</xdr:colOff>
      <xdr:row>443</xdr:row>
      <xdr:rowOff>88900</xdr:rowOff>
    </xdr:to>
    <xdr:sp macro="" textlink="">
      <xdr:nvSpPr>
        <xdr:cNvPr id="79" name="TextBox 129">
          <a:extLst>
            <a:ext uri="{FF2B5EF4-FFF2-40B4-BE49-F238E27FC236}">
              <a16:creationId xmlns:a16="http://schemas.microsoft.com/office/drawing/2014/main" id="{EC66F526-2072-4376-A831-12D3C0047F77}"/>
            </a:ext>
          </a:extLst>
        </xdr:cNvPr>
        <xdr:cNvSpPr txBox="1"/>
      </xdr:nvSpPr>
      <xdr:spPr>
        <a:xfrm>
          <a:off x="594360" y="94869000"/>
          <a:ext cx="3898900" cy="31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444</xdr:row>
      <xdr:rowOff>0</xdr:rowOff>
    </xdr:from>
    <xdr:to>
      <xdr:col>2</xdr:col>
      <xdr:colOff>0</xdr:colOff>
      <xdr:row>445</xdr:row>
      <xdr:rowOff>0</xdr:rowOff>
    </xdr:to>
    <xdr:sp macro="" textlink="">
      <xdr:nvSpPr>
        <xdr:cNvPr id="80" name="TextBox 128">
          <a:extLst>
            <a:ext uri="{FF2B5EF4-FFF2-40B4-BE49-F238E27FC236}">
              <a16:creationId xmlns:a16="http://schemas.microsoft.com/office/drawing/2014/main" id="{5E89CDF5-A66E-45AB-8568-8BDEA031E724}"/>
            </a:ext>
          </a:extLst>
        </xdr:cNvPr>
        <xdr:cNvSpPr txBox="1"/>
      </xdr:nvSpPr>
      <xdr:spPr>
        <a:xfrm>
          <a:off x="594360" y="95280480"/>
          <a:ext cx="38862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dk1"/>
              </a:solidFill>
              <a:effectLst/>
              <a:latin typeface="+mn-lt"/>
              <a:ea typeface="+mn-ea"/>
              <a:cs typeface="+mn-cs"/>
            </a:rPr>
            <a:t>GPA Range: All enrolled students</a:t>
          </a:r>
        </a:p>
        <a:p>
          <a:endParaRPr lang="en-US" sz="1100" b="1" baseline="0">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454</xdr:row>
      <xdr:rowOff>0</xdr:rowOff>
    </xdr:from>
    <xdr:to>
      <xdr:col>2</xdr:col>
      <xdr:colOff>12700</xdr:colOff>
      <xdr:row>455</xdr:row>
      <xdr:rowOff>88900</xdr:rowOff>
    </xdr:to>
    <xdr:sp macro="" textlink="">
      <xdr:nvSpPr>
        <xdr:cNvPr id="81" name="TextBox 80">
          <a:extLst>
            <a:ext uri="{FF2B5EF4-FFF2-40B4-BE49-F238E27FC236}">
              <a16:creationId xmlns:a16="http://schemas.microsoft.com/office/drawing/2014/main" id="{186A80E8-1EBF-44AD-9366-C0546515B52A}"/>
            </a:ext>
          </a:extLst>
        </xdr:cNvPr>
        <xdr:cNvSpPr txBox="1"/>
      </xdr:nvSpPr>
      <xdr:spPr>
        <a:xfrm>
          <a:off x="594360" y="97566480"/>
          <a:ext cx="3898900" cy="31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464</xdr:row>
      <xdr:rowOff>0</xdr:rowOff>
    </xdr:from>
    <xdr:to>
      <xdr:col>5</xdr:col>
      <xdr:colOff>88900</xdr:colOff>
      <xdr:row>469</xdr:row>
      <xdr:rowOff>95250</xdr:rowOff>
    </xdr:to>
    <xdr:sp macro="" textlink="">
      <xdr:nvSpPr>
        <xdr:cNvPr id="82" name="TextBox 81">
          <a:extLst>
            <a:ext uri="{FF2B5EF4-FFF2-40B4-BE49-F238E27FC236}">
              <a16:creationId xmlns:a16="http://schemas.microsoft.com/office/drawing/2014/main" id="{EF963FC4-404F-4292-B0BE-2E401E5D6A71}"/>
            </a:ext>
          </a:extLst>
        </xdr:cNvPr>
        <xdr:cNvSpPr txBox="1"/>
      </xdr:nvSpPr>
      <xdr:spPr>
        <a:xfrm>
          <a:off x="594360" y="99898200"/>
          <a:ext cx="8768080" cy="1009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C13-C20: Admission Policies</a:t>
          </a:r>
          <a:r>
            <a:rPr lang="en-US"/>
            <a:t> </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Application</a:t>
          </a:r>
          <a:r>
            <a:rPr lang="en-US" sz="1100" b="1" i="0" u="none" strike="noStrike" baseline="0">
              <a:solidFill>
                <a:schemeClr val="dk1"/>
              </a:solidFill>
              <a:effectLst/>
              <a:latin typeface="+mn-lt"/>
              <a:ea typeface="+mn-ea"/>
              <a:cs typeface="+mn-cs"/>
            </a:rPr>
            <a:t> Fee</a:t>
          </a:r>
        </a:p>
        <a:p>
          <a:r>
            <a:rPr lang="en-US" sz="1100" b="1" i="0" u="none" strike="noStrike">
              <a:solidFill>
                <a:schemeClr val="dk1"/>
              </a:solidFill>
              <a:effectLst/>
              <a:latin typeface="+mn-lt"/>
              <a:ea typeface="+mn-ea"/>
              <a:cs typeface="+mn-cs"/>
            </a:rPr>
            <a:t>If your institution has waived its application fee for the Fall 2026 admission cycle please select no.</a:t>
          </a:r>
        </a:p>
        <a:p>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480</xdr:row>
      <xdr:rowOff>0</xdr:rowOff>
    </xdr:from>
    <xdr:to>
      <xdr:col>2</xdr:col>
      <xdr:colOff>12700</xdr:colOff>
      <xdr:row>483</xdr:row>
      <xdr:rowOff>25400</xdr:rowOff>
    </xdr:to>
    <xdr:sp macro="" textlink="">
      <xdr:nvSpPr>
        <xdr:cNvPr id="83" name="TextBox 82">
          <a:extLst>
            <a:ext uri="{FF2B5EF4-FFF2-40B4-BE49-F238E27FC236}">
              <a16:creationId xmlns:a16="http://schemas.microsoft.com/office/drawing/2014/main" id="{3F45433E-3020-4844-A59B-EBA553151081}"/>
            </a:ext>
          </a:extLst>
        </xdr:cNvPr>
        <xdr:cNvSpPr txBox="1"/>
      </xdr:nvSpPr>
      <xdr:spPr>
        <a:xfrm>
          <a:off x="594360" y="103098600"/>
          <a:ext cx="3898900" cy="619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If you have an application fee and an on-line application option, please indicate policy for students who apply on-line:</a:t>
          </a:r>
        </a:p>
      </xdr:txBody>
    </xdr:sp>
    <xdr:clientData/>
  </xdr:twoCellAnchor>
  <xdr:twoCellAnchor>
    <xdr:from>
      <xdr:col>1</xdr:col>
      <xdr:colOff>0</xdr:colOff>
      <xdr:row>491</xdr:row>
      <xdr:rowOff>0</xdr:rowOff>
    </xdr:from>
    <xdr:to>
      <xdr:col>2</xdr:col>
      <xdr:colOff>6350</xdr:colOff>
      <xdr:row>492</xdr:row>
      <xdr:rowOff>57150</xdr:rowOff>
    </xdr:to>
    <xdr:sp macro="" textlink="">
      <xdr:nvSpPr>
        <xdr:cNvPr id="84" name="TextBox 83">
          <a:extLst>
            <a:ext uri="{FF2B5EF4-FFF2-40B4-BE49-F238E27FC236}">
              <a16:creationId xmlns:a16="http://schemas.microsoft.com/office/drawing/2014/main" id="{653CDEEC-8015-48C2-98CF-57C6C7D0986D}"/>
            </a:ext>
          </a:extLst>
        </xdr:cNvPr>
        <xdr:cNvSpPr txBox="1"/>
      </xdr:nvSpPr>
      <xdr:spPr>
        <a:xfrm>
          <a:off x="594360" y="105521760"/>
          <a:ext cx="3892550" cy="2400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Application closing</a:t>
          </a:r>
          <a:r>
            <a:rPr lang="en-US" sz="1100" b="1" i="0" u="none" strike="noStrike" baseline="0">
              <a:solidFill>
                <a:schemeClr val="dk1"/>
              </a:solidFill>
              <a:effectLst/>
              <a:latin typeface="+mn-lt"/>
              <a:ea typeface="+mn-ea"/>
              <a:cs typeface="+mn-cs"/>
            </a:rPr>
            <a:t> date</a:t>
          </a:r>
          <a:endParaRPr lang="en-US" sz="1100" b="1" i="0" u="none" strike="noStrike">
            <a:solidFill>
              <a:schemeClr val="dk1"/>
            </a:solidFill>
            <a:effectLst/>
            <a:latin typeface="+mn-lt"/>
            <a:ea typeface="+mn-ea"/>
            <a:cs typeface="+mn-cs"/>
          </a:endParaRPr>
        </a:p>
      </xdr:txBody>
    </xdr:sp>
    <xdr:clientData/>
  </xdr:twoCellAnchor>
  <xdr:twoCellAnchor>
    <xdr:from>
      <xdr:col>1</xdr:col>
      <xdr:colOff>43511</xdr:colOff>
      <xdr:row>503</xdr:row>
      <xdr:rowOff>114771</xdr:rowOff>
    </xdr:from>
    <xdr:to>
      <xdr:col>2</xdr:col>
      <xdr:colOff>5880</xdr:colOff>
      <xdr:row>505</xdr:row>
      <xdr:rowOff>164630</xdr:rowOff>
    </xdr:to>
    <xdr:sp macro="" textlink="">
      <xdr:nvSpPr>
        <xdr:cNvPr id="85" name="TextBox 84">
          <a:extLst>
            <a:ext uri="{FF2B5EF4-FFF2-40B4-BE49-F238E27FC236}">
              <a16:creationId xmlns:a16="http://schemas.microsoft.com/office/drawing/2014/main" id="{FEB67F57-65CB-422F-BFAB-66B45CEA8E90}"/>
            </a:ext>
          </a:extLst>
        </xdr:cNvPr>
        <xdr:cNvSpPr txBox="1"/>
      </xdr:nvSpPr>
      <xdr:spPr>
        <a:xfrm>
          <a:off x="637871" y="108334011"/>
          <a:ext cx="3848569" cy="4613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Notification to applicants of admission decision sent (fill in one only)</a:t>
          </a:r>
        </a:p>
      </xdr:txBody>
    </xdr:sp>
    <xdr:clientData/>
  </xdr:twoCellAnchor>
  <xdr:twoCellAnchor>
    <xdr:from>
      <xdr:col>0</xdr:col>
      <xdr:colOff>647700</xdr:colOff>
      <xdr:row>513</xdr:row>
      <xdr:rowOff>0</xdr:rowOff>
    </xdr:from>
    <xdr:to>
      <xdr:col>2</xdr:col>
      <xdr:colOff>19050</xdr:colOff>
      <xdr:row>514</xdr:row>
      <xdr:rowOff>12700</xdr:rowOff>
    </xdr:to>
    <xdr:sp macro="" textlink="">
      <xdr:nvSpPr>
        <xdr:cNvPr id="86" name="TextBox 85">
          <a:extLst>
            <a:ext uri="{FF2B5EF4-FFF2-40B4-BE49-F238E27FC236}">
              <a16:creationId xmlns:a16="http://schemas.microsoft.com/office/drawing/2014/main" id="{1CBF1F51-2E26-416D-AE8F-192092562095}"/>
            </a:ext>
          </a:extLst>
        </xdr:cNvPr>
        <xdr:cNvSpPr txBox="1"/>
      </xdr:nvSpPr>
      <xdr:spPr>
        <a:xfrm>
          <a:off x="594360" y="110368080"/>
          <a:ext cx="3905250" cy="241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Reply policy for admitted</a:t>
          </a:r>
          <a:r>
            <a:rPr lang="en-US" sz="1100" b="1" i="0" u="none" strike="noStrike" baseline="0">
              <a:solidFill>
                <a:schemeClr val="dk1"/>
              </a:solidFill>
              <a:effectLst/>
              <a:latin typeface="+mn-lt"/>
              <a:ea typeface="+mn-ea"/>
              <a:cs typeface="+mn-cs"/>
            </a:rPr>
            <a:t> applicants</a:t>
          </a:r>
          <a:endParaRPr lang="en-US" sz="1100" b="1" i="0" u="none" strike="noStrike">
            <a:solidFill>
              <a:schemeClr val="dk1"/>
            </a:solidFill>
            <a:effectLst/>
            <a:latin typeface="+mn-lt"/>
            <a:ea typeface="+mn-ea"/>
            <a:cs typeface="+mn-cs"/>
          </a:endParaRPr>
        </a:p>
      </xdr:txBody>
    </xdr:sp>
    <xdr:clientData/>
  </xdr:twoCellAnchor>
  <xdr:twoCellAnchor>
    <xdr:from>
      <xdr:col>0</xdr:col>
      <xdr:colOff>654050</xdr:colOff>
      <xdr:row>527</xdr:row>
      <xdr:rowOff>171450</xdr:rowOff>
    </xdr:from>
    <xdr:to>
      <xdr:col>1</xdr:col>
      <xdr:colOff>4311650</xdr:colOff>
      <xdr:row>529</xdr:row>
      <xdr:rowOff>12700</xdr:rowOff>
    </xdr:to>
    <xdr:sp macro="" textlink="">
      <xdr:nvSpPr>
        <xdr:cNvPr id="87" name="TextBox 86">
          <a:extLst>
            <a:ext uri="{FF2B5EF4-FFF2-40B4-BE49-F238E27FC236}">
              <a16:creationId xmlns:a16="http://schemas.microsoft.com/office/drawing/2014/main" id="{3F567B29-A880-4E0E-9F35-06A237825CE1}"/>
            </a:ext>
          </a:extLst>
        </xdr:cNvPr>
        <xdr:cNvSpPr txBox="1"/>
      </xdr:nvSpPr>
      <xdr:spPr>
        <a:xfrm>
          <a:off x="593090" y="113648490"/>
          <a:ext cx="3886200" cy="252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Refundable if student does not enroll?</a:t>
          </a:r>
        </a:p>
      </xdr:txBody>
    </xdr:sp>
    <xdr:clientData/>
  </xdr:twoCellAnchor>
  <xdr:twoCellAnchor>
    <xdr:from>
      <xdr:col>1</xdr:col>
      <xdr:colOff>0</xdr:colOff>
      <xdr:row>534</xdr:row>
      <xdr:rowOff>0</xdr:rowOff>
    </xdr:from>
    <xdr:to>
      <xdr:col>2</xdr:col>
      <xdr:colOff>12700</xdr:colOff>
      <xdr:row>535</xdr:row>
      <xdr:rowOff>95250</xdr:rowOff>
    </xdr:to>
    <xdr:sp macro="" textlink="">
      <xdr:nvSpPr>
        <xdr:cNvPr id="88" name="TextBox 87">
          <a:extLst>
            <a:ext uri="{FF2B5EF4-FFF2-40B4-BE49-F238E27FC236}">
              <a16:creationId xmlns:a16="http://schemas.microsoft.com/office/drawing/2014/main" id="{A716A711-1136-42FB-9A59-974390E9318A}"/>
            </a:ext>
          </a:extLst>
        </xdr:cNvPr>
        <xdr:cNvSpPr txBox="1"/>
      </xdr:nvSpPr>
      <xdr:spPr>
        <a:xfrm>
          <a:off x="594360" y="114940080"/>
          <a:ext cx="3898900"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Deferred admission</a:t>
          </a:r>
        </a:p>
      </xdr:txBody>
    </xdr:sp>
    <xdr:clientData/>
  </xdr:twoCellAnchor>
  <xdr:twoCellAnchor>
    <xdr:from>
      <xdr:col>1</xdr:col>
      <xdr:colOff>0</xdr:colOff>
      <xdr:row>542</xdr:row>
      <xdr:rowOff>0</xdr:rowOff>
    </xdr:from>
    <xdr:to>
      <xdr:col>2</xdr:col>
      <xdr:colOff>12700</xdr:colOff>
      <xdr:row>543</xdr:row>
      <xdr:rowOff>95250</xdr:rowOff>
    </xdr:to>
    <xdr:sp macro="" textlink="">
      <xdr:nvSpPr>
        <xdr:cNvPr id="89" name="TextBox 88">
          <a:extLst>
            <a:ext uri="{FF2B5EF4-FFF2-40B4-BE49-F238E27FC236}">
              <a16:creationId xmlns:a16="http://schemas.microsoft.com/office/drawing/2014/main" id="{4BCC1062-7342-44D0-A9AC-1AFC727D71BE}"/>
            </a:ext>
          </a:extLst>
        </xdr:cNvPr>
        <xdr:cNvSpPr txBox="1"/>
      </xdr:nvSpPr>
      <xdr:spPr>
        <a:xfrm>
          <a:off x="594360" y="116814600"/>
          <a:ext cx="3898900" cy="2781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Early admission of high school students</a:t>
          </a:r>
        </a:p>
      </xdr:txBody>
    </xdr:sp>
    <xdr:clientData/>
  </xdr:twoCellAnchor>
  <xdr:twoCellAnchor>
    <xdr:from>
      <xdr:col>1</xdr:col>
      <xdr:colOff>0</xdr:colOff>
      <xdr:row>547</xdr:row>
      <xdr:rowOff>0</xdr:rowOff>
    </xdr:from>
    <xdr:to>
      <xdr:col>2</xdr:col>
      <xdr:colOff>19050</xdr:colOff>
      <xdr:row>550</xdr:row>
      <xdr:rowOff>57150</xdr:rowOff>
    </xdr:to>
    <xdr:sp macro="" textlink="">
      <xdr:nvSpPr>
        <xdr:cNvPr id="90" name="TextBox 89">
          <a:extLst>
            <a:ext uri="{FF2B5EF4-FFF2-40B4-BE49-F238E27FC236}">
              <a16:creationId xmlns:a16="http://schemas.microsoft.com/office/drawing/2014/main" id="{9F2615AB-14F5-428B-A840-579EE79D32ED}"/>
            </a:ext>
          </a:extLst>
        </xdr:cNvPr>
        <xdr:cNvSpPr txBox="1"/>
      </xdr:nvSpPr>
      <xdr:spPr>
        <a:xfrm>
          <a:off x="594360" y="118140480"/>
          <a:ext cx="3905250" cy="6057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Common Application: Question removed from CDS. (Initiated during 2006-2007 cycle)</a:t>
          </a:r>
        </a:p>
      </xdr:txBody>
    </xdr:sp>
    <xdr:clientData/>
  </xdr:twoCellAnchor>
  <xdr:twoCellAnchor>
    <xdr:from>
      <xdr:col>1</xdr:col>
      <xdr:colOff>6350</xdr:colOff>
      <xdr:row>553</xdr:row>
      <xdr:rowOff>12700</xdr:rowOff>
    </xdr:from>
    <xdr:to>
      <xdr:col>5</xdr:col>
      <xdr:colOff>107950</xdr:colOff>
      <xdr:row>556</xdr:row>
      <xdr:rowOff>158750</xdr:rowOff>
    </xdr:to>
    <xdr:sp macro="" textlink="">
      <xdr:nvSpPr>
        <xdr:cNvPr id="91" name="TextBox 90">
          <a:extLst>
            <a:ext uri="{FF2B5EF4-FFF2-40B4-BE49-F238E27FC236}">
              <a16:creationId xmlns:a16="http://schemas.microsoft.com/office/drawing/2014/main" id="{2122A15E-DFDF-4427-B87A-3DBC2CDDF800}"/>
            </a:ext>
          </a:extLst>
        </xdr:cNvPr>
        <xdr:cNvSpPr txBox="1"/>
      </xdr:nvSpPr>
      <xdr:spPr>
        <a:xfrm>
          <a:off x="600710" y="119250460"/>
          <a:ext cx="8780780" cy="6946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C21-C22: Early Decision</a:t>
          </a:r>
          <a:r>
            <a:rPr lang="en-US" sz="1100" b="1" i="0" u="none" strike="noStrike" baseline="0">
              <a:solidFill>
                <a:schemeClr val="dk1"/>
              </a:solidFill>
              <a:effectLst/>
              <a:latin typeface="+mn-lt"/>
              <a:ea typeface="+mn-ea"/>
              <a:cs typeface="+mn-cs"/>
            </a:rPr>
            <a:t> and Early Action Plans</a:t>
          </a:r>
        </a:p>
        <a:p>
          <a:endParaRPr lang="en-US" sz="1100" b="1" i="0" u="none" strike="noStrike" baseline="0">
            <a:solidFill>
              <a:schemeClr val="dk1"/>
            </a:solidFill>
            <a:effectLst/>
            <a:latin typeface="+mn-lt"/>
            <a:ea typeface="+mn-ea"/>
            <a:cs typeface="+mn-cs"/>
          </a:endParaRPr>
        </a:p>
        <a:p>
          <a:r>
            <a:rPr lang="en-US" sz="1100" b="1" i="0" u="none" strike="noStrike" baseline="0">
              <a:solidFill>
                <a:schemeClr val="dk1"/>
              </a:solidFill>
              <a:effectLst/>
              <a:latin typeface="+mn-lt"/>
              <a:ea typeface="+mn-ea"/>
              <a:cs typeface="+mn-cs"/>
            </a:rPr>
            <a:t>Early Decision</a:t>
          </a:r>
          <a:endParaRPr lang="en-US"/>
        </a:p>
      </xdr:txBody>
    </xdr:sp>
    <xdr:clientData/>
  </xdr:twoCellAnchor>
  <xdr:twoCellAnchor>
    <xdr:from>
      <xdr:col>1</xdr:col>
      <xdr:colOff>0</xdr:colOff>
      <xdr:row>561</xdr:row>
      <xdr:rowOff>0</xdr:rowOff>
    </xdr:from>
    <xdr:to>
      <xdr:col>2</xdr:col>
      <xdr:colOff>19050</xdr:colOff>
      <xdr:row>562</xdr:row>
      <xdr:rowOff>63500</xdr:rowOff>
    </xdr:to>
    <xdr:sp macro="" textlink="">
      <xdr:nvSpPr>
        <xdr:cNvPr id="92" name="TextBox 91">
          <a:extLst>
            <a:ext uri="{FF2B5EF4-FFF2-40B4-BE49-F238E27FC236}">
              <a16:creationId xmlns:a16="http://schemas.microsoft.com/office/drawing/2014/main" id="{0D479F8C-53B1-4CBF-B094-25DC6D732093}"/>
            </a:ext>
          </a:extLst>
        </xdr:cNvPr>
        <xdr:cNvSpPr txBox="1"/>
      </xdr:nvSpPr>
      <xdr:spPr>
        <a:xfrm>
          <a:off x="594360" y="121478040"/>
          <a:ext cx="3905250" cy="2463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If “yes,” please complete the following: </a:t>
          </a:r>
          <a:endParaRPr lang="en-US"/>
        </a:p>
      </xdr:txBody>
    </xdr:sp>
    <xdr:clientData/>
  </xdr:twoCellAnchor>
  <xdr:twoCellAnchor>
    <xdr:from>
      <xdr:col>1</xdr:col>
      <xdr:colOff>0</xdr:colOff>
      <xdr:row>569</xdr:row>
      <xdr:rowOff>0</xdr:rowOff>
    </xdr:from>
    <xdr:to>
      <xdr:col>2</xdr:col>
      <xdr:colOff>0</xdr:colOff>
      <xdr:row>570</xdr:row>
      <xdr:rowOff>69850</xdr:rowOff>
    </xdr:to>
    <xdr:sp macro="" textlink="">
      <xdr:nvSpPr>
        <xdr:cNvPr id="93" name="TextBox 92">
          <a:extLst>
            <a:ext uri="{FF2B5EF4-FFF2-40B4-BE49-F238E27FC236}">
              <a16:creationId xmlns:a16="http://schemas.microsoft.com/office/drawing/2014/main" id="{847A2E4E-352B-4763-82B0-929C53C2841D}"/>
            </a:ext>
          </a:extLst>
        </xdr:cNvPr>
        <xdr:cNvSpPr txBox="1"/>
      </xdr:nvSpPr>
      <xdr:spPr>
        <a:xfrm>
          <a:off x="594360" y="123169680"/>
          <a:ext cx="3886200" cy="252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For the Fall 2024 entering class:</a:t>
          </a:r>
          <a:endParaRPr lang="en-US"/>
        </a:p>
      </xdr:txBody>
    </xdr:sp>
    <xdr:clientData/>
  </xdr:twoCellAnchor>
  <xdr:twoCellAnchor>
    <xdr:from>
      <xdr:col>1</xdr:col>
      <xdr:colOff>0</xdr:colOff>
      <xdr:row>579</xdr:row>
      <xdr:rowOff>0</xdr:rowOff>
    </xdr:from>
    <xdr:to>
      <xdr:col>2</xdr:col>
      <xdr:colOff>0</xdr:colOff>
      <xdr:row>580</xdr:row>
      <xdr:rowOff>82550</xdr:rowOff>
    </xdr:to>
    <xdr:sp macro="" textlink="">
      <xdr:nvSpPr>
        <xdr:cNvPr id="94" name="TextBox 93">
          <a:extLst>
            <a:ext uri="{FF2B5EF4-FFF2-40B4-BE49-F238E27FC236}">
              <a16:creationId xmlns:a16="http://schemas.microsoft.com/office/drawing/2014/main" id="{B6BEC99D-032C-471F-9698-C822DE950427}"/>
            </a:ext>
          </a:extLst>
        </xdr:cNvPr>
        <xdr:cNvSpPr txBox="1"/>
      </xdr:nvSpPr>
      <xdr:spPr>
        <a:xfrm>
          <a:off x="594360" y="125181360"/>
          <a:ext cx="3886200" cy="2654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Early Action</a:t>
          </a:r>
          <a:endParaRPr lang="en-US"/>
        </a:p>
      </xdr:txBody>
    </xdr:sp>
    <xdr:clientData/>
  </xdr:twoCellAnchor>
  <xdr:twoCellAnchor>
    <xdr:from>
      <xdr:col>1</xdr:col>
      <xdr:colOff>0</xdr:colOff>
      <xdr:row>584</xdr:row>
      <xdr:rowOff>0</xdr:rowOff>
    </xdr:from>
    <xdr:to>
      <xdr:col>2</xdr:col>
      <xdr:colOff>12700</xdr:colOff>
      <xdr:row>585</xdr:row>
      <xdr:rowOff>82550</xdr:rowOff>
    </xdr:to>
    <xdr:sp macro="" textlink="">
      <xdr:nvSpPr>
        <xdr:cNvPr id="95" name="TextBox 94">
          <a:extLst>
            <a:ext uri="{FF2B5EF4-FFF2-40B4-BE49-F238E27FC236}">
              <a16:creationId xmlns:a16="http://schemas.microsoft.com/office/drawing/2014/main" id="{DADC2AD4-9658-4E91-9C6D-7CB3D75E9DD1}"/>
            </a:ext>
          </a:extLst>
        </xdr:cNvPr>
        <xdr:cNvSpPr txBox="1"/>
      </xdr:nvSpPr>
      <xdr:spPr>
        <a:xfrm>
          <a:off x="594360" y="126507240"/>
          <a:ext cx="3898900" cy="2654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If “yes,” please complete the following: </a:t>
          </a:r>
          <a:endParaRPr lang="en-US"/>
        </a:p>
      </xdr:txBody>
    </xdr:sp>
    <xdr:clientData/>
  </xdr:twoCellAnchor>
  <xdr:twoCellAnchor>
    <xdr:from>
      <xdr:col>0</xdr:col>
      <xdr:colOff>603250</xdr:colOff>
      <xdr:row>52</xdr:row>
      <xdr:rowOff>69850</xdr:rowOff>
    </xdr:from>
    <xdr:to>
      <xdr:col>3</xdr:col>
      <xdr:colOff>31750</xdr:colOff>
      <xdr:row>57</xdr:row>
      <xdr:rowOff>0</xdr:rowOff>
    </xdr:to>
    <xdr:sp macro="" textlink="">
      <xdr:nvSpPr>
        <xdr:cNvPr id="96" name="TextBox 95">
          <a:extLst>
            <a:ext uri="{FF2B5EF4-FFF2-40B4-BE49-F238E27FC236}">
              <a16:creationId xmlns:a16="http://schemas.microsoft.com/office/drawing/2014/main" id="{C38E1DA8-97B3-4C7C-92BE-C76360A0E033}"/>
            </a:ext>
          </a:extLst>
        </xdr:cNvPr>
        <xdr:cNvSpPr txBox="1"/>
      </xdr:nvSpPr>
      <xdr:spPr>
        <a:xfrm>
          <a:off x="595630" y="10448290"/>
          <a:ext cx="7033260" cy="844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If available, please provide residency breakdowns for total applicants, admits, and enrolled students: Fall 2024</a:t>
          </a:r>
        </a:p>
        <a:p>
          <a:endParaRPr lang="en-US" sz="1100" b="1" i="0" u="none" strike="noStrike">
            <a:solidFill>
              <a:schemeClr val="dk1"/>
            </a:solidFill>
            <a:effectLst/>
            <a:latin typeface="+mn-lt"/>
            <a:ea typeface="+mn-ea"/>
            <a:cs typeface="+mn-cs"/>
          </a:endParaRPr>
        </a:p>
        <a:p>
          <a:r>
            <a:rPr lang="en-US" sz="1100">
              <a:solidFill>
                <a:schemeClr val="dk1"/>
              </a:solidFill>
              <a:effectLst/>
              <a:latin typeface="+mn-lt"/>
              <a:ea typeface="+mn-ea"/>
              <a:cs typeface="+mn-cs"/>
            </a:rPr>
            <a:t>Please report based on known physical address at time of application. </a:t>
          </a:r>
        </a:p>
        <a:p>
          <a:endParaRPr lang="en-US" sz="1100" b="1"/>
        </a:p>
      </xdr:txBody>
    </xdr:sp>
    <xdr:clientData/>
  </xdr:twoCellAnchor>
  <xdr:twoCellAnchor>
    <xdr:from>
      <xdr:col>0</xdr:col>
      <xdr:colOff>0</xdr:colOff>
      <xdr:row>4</xdr:row>
      <xdr:rowOff>176388</xdr:rowOff>
    </xdr:from>
    <xdr:to>
      <xdr:col>0</xdr:col>
      <xdr:colOff>611481</xdr:colOff>
      <xdr:row>6</xdr:row>
      <xdr:rowOff>5879</xdr:rowOff>
    </xdr:to>
    <xdr:sp macro="" textlink="">
      <xdr:nvSpPr>
        <xdr:cNvPr id="97" name="TextBox 96">
          <a:extLst>
            <a:ext uri="{FF2B5EF4-FFF2-40B4-BE49-F238E27FC236}">
              <a16:creationId xmlns:a16="http://schemas.microsoft.com/office/drawing/2014/main" id="{C51D07B7-30E8-4128-BEBF-5BEF78081BCA}"/>
            </a:ext>
          </a:extLst>
        </xdr:cNvPr>
        <xdr:cNvSpPr txBox="1"/>
      </xdr:nvSpPr>
      <xdr:spPr>
        <a:xfrm>
          <a:off x="0" y="907908"/>
          <a:ext cx="596241" cy="19525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C1</a:t>
          </a:r>
        </a:p>
      </xdr:txBody>
    </xdr:sp>
    <xdr:clientData/>
  </xdr:twoCellAnchor>
  <xdr:twoCellAnchor>
    <xdr:from>
      <xdr:col>0</xdr:col>
      <xdr:colOff>0</xdr:colOff>
      <xdr:row>78</xdr:row>
      <xdr:rowOff>1</xdr:rowOff>
    </xdr:from>
    <xdr:to>
      <xdr:col>0</xdr:col>
      <xdr:colOff>611481</xdr:colOff>
      <xdr:row>79</xdr:row>
      <xdr:rowOff>5881</xdr:rowOff>
    </xdr:to>
    <xdr:sp macro="" textlink="">
      <xdr:nvSpPr>
        <xdr:cNvPr id="98" name="TextBox 97">
          <a:extLst>
            <a:ext uri="{FF2B5EF4-FFF2-40B4-BE49-F238E27FC236}">
              <a16:creationId xmlns:a16="http://schemas.microsoft.com/office/drawing/2014/main" id="{8199F705-CB62-46E1-ACF8-4410858C57AC}"/>
            </a:ext>
          </a:extLst>
        </xdr:cNvPr>
        <xdr:cNvSpPr txBox="1"/>
      </xdr:nvSpPr>
      <xdr:spPr>
        <a:xfrm>
          <a:off x="0" y="15864841"/>
          <a:ext cx="596241" cy="18876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C2</a:t>
          </a:r>
        </a:p>
      </xdr:txBody>
    </xdr:sp>
    <xdr:clientData/>
  </xdr:twoCellAnchor>
  <xdr:twoCellAnchor>
    <xdr:from>
      <xdr:col>0</xdr:col>
      <xdr:colOff>0</xdr:colOff>
      <xdr:row>103</xdr:row>
      <xdr:rowOff>0</xdr:rowOff>
    </xdr:from>
    <xdr:to>
      <xdr:col>1</xdr:col>
      <xdr:colOff>29399</xdr:colOff>
      <xdr:row>104</xdr:row>
      <xdr:rowOff>41158</xdr:rowOff>
    </xdr:to>
    <xdr:sp macro="" textlink="">
      <xdr:nvSpPr>
        <xdr:cNvPr id="99" name="TextBox 98">
          <a:extLst>
            <a:ext uri="{FF2B5EF4-FFF2-40B4-BE49-F238E27FC236}">
              <a16:creationId xmlns:a16="http://schemas.microsoft.com/office/drawing/2014/main" id="{D94EAB67-EEFA-44B2-926C-14A960671BD8}"/>
            </a:ext>
          </a:extLst>
        </xdr:cNvPr>
        <xdr:cNvSpPr txBox="1"/>
      </xdr:nvSpPr>
      <xdr:spPr>
        <a:xfrm>
          <a:off x="0" y="20848320"/>
          <a:ext cx="623759" cy="22403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C3</a:t>
          </a:r>
        </a:p>
      </xdr:txBody>
    </xdr:sp>
    <xdr:clientData/>
  </xdr:twoCellAnchor>
  <xdr:twoCellAnchor>
    <xdr:from>
      <xdr:col>0</xdr:col>
      <xdr:colOff>0</xdr:colOff>
      <xdr:row>112</xdr:row>
      <xdr:rowOff>139701</xdr:rowOff>
    </xdr:from>
    <xdr:to>
      <xdr:col>1</xdr:col>
      <xdr:colOff>6349</xdr:colOff>
      <xdr:row>115</xdr:row>
      <xdr:rowOff>31751</xdr:rowOff>
    </xdr:to>
    <xdr:sp macro="" textlink="">
      <xdr:nvSpPr>
        <xdr:cNvPr id="100" name="TextBox 99">
          <a:extLst>
            <a:ext uri="{FF2B5EF4-FFF2-40B4-BE49-F238E27FC236}">
              <a16:creationId xmlns:a16="http://schemas.microsoft.com/office/drawing/2014/main" id="{F7E47B54-95DD-408C-B1AF-79503D180AAE}"/>
            </a:ext>
          </a:extLst>
        </xdr:cNvPr>
        <xdr:cNvSpPr txBox="1"/>
      </xdr:nvSpPr>
      <xdr:spPr>
        <a:xfrm>
          <a:off x="0" y="22771101"/>
          <a:ext cx="600709" cy="44069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C4</a:t>
          </a:r>
        </a:p>
      </xdr:txBody>
    </xdr:sp>
    <xdr:clientData/>
  </xdr:twoCellAnchor>
  <xdr:twoCellAnchor>
    <xdr:from>
      <xdr:col>0</xdr:col>
      <xdr:colOff>0</xdr:colOff>
      <xdr:row>121</xdr:row>
      <xdr:rowOff>146991</xdr:rowOff>
    </xdr:from>
    <xdr:to>
      <xdr:col>0</xdr:col>
      <xdr:colOff>647700</xdr:colOff>
      <xdr:row>123</xdr:row>
      <xdr:rowOff>88195</xdr:rowOff>
    </xdr:to>
    <xdr:sp macro="" textlink="">
      <xdr:nvSpPr>
        <xdr:cNvPr id="101" name="TextBox 100">
          <a:extLst>
            <a:ext uri="{FF2B5EF4-FFF2-40B4-BE49-F238E27FC236}">
              <a16:creationId xmlns:a16="http://schemas.microsoft.com/office/drawing/2014/main" id="{361D7873-D024-4F0A-8463-544EBF248136}"/>
            </a:ext>
          </a:extLst>
        </xdr:cNvPr>
        <xdr:cNvSpPr txBox="1"/>
      </xdr:nvSpPr>
      <xdr:spPr>
        <a:xfrm>
          <a:off x="0" y="24561471"/>
          <a:ext cx="594360" cy="35268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C5</a:t>
          </a:r>
        </a:p>
      </xdr:txBody>
    </xdr:sp>
    <xdr:clientData/>
  </xdr:twoCellAnchor>
  <xdr:twoCellAnchor>
    <xdr:from>
      <xdr:col>0</xdr:col>
      <xdr:colOff>0</xdr:colOff>
      <xdr:row>160</xdr:row>
      <xdr:rowOff>0</xdr:rowOff>
    </xdr:from>
    <xdr:to>
      <xdr:col>1</xdr:col>
      <xdr:colOff>70555</xdr:colOff>
      <xdr:row>161</xdr:row>
      <xdr:rowOff>29398</xdr:rowOff>
    </xdr:to>
    <xdr:sp macro="" textlink="">
      <xdr:nvSpPr>
        <xdr:cNvPr id="102" name="TextBox 101">
          <a:extLst>
            <a:ext uri="{FF2B5EF4-FFF2-40B4-BE49-F238E27FC236}">
              <a16:creationId xmlns:a16="http://schemas.microsoft.com/office/drawing/2014/main" id="{CFE470BD-722D-4088-8A33-C206EC4E317F}"/>
            </a:ext>
          </a:extLst>
        </xdr:cNvPr>
        <xdr:cNvSpPr txBox="1"/>
      </xdr:nvSpPr>
      <xdr:spPr>
        <a:xfrm>
          <a:off x="0" y="32826960"/>
          <a:ext cx="664915" cy="25799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C6</a:t>
          </a:r>
        </a:p>
      </xdr:txBody>
    </xdr:sp>
    <xdr:clientData/>
  </xdr:twoCellAnchor>
  <xdr:twoCellAnchor>
    <xdr:from>
      <xdr:col>0</xdr:col>
      <xdr:colOff>0</xdr:colOff>
      <xdr:row>176</xdr:row>
      <xdr:rowOff>0</xdr:rowOff>
    </xdr:from>
    <xdr:to>
      <xdr:col>1</xdr:col>
      <xdr:colOff>35277</xdr:colOff>
      <xdr:row>183</xdr:row>
      <xdr:rowOff>70556</xdr:rowOff>
    </xdr:to>
    <xdr:sp macro="" textlink="">
      <xdr:nvSpPr>
        <xdr:cNvPr id="103" name="TextBox 102">
          <a:extLst>
            <a:ext uri="{FF2B5EF4-FFF2-40B4-BE49-F238E27FC236}">
              <a16:creationId xmlns:a16="http://schemas.microsoft.com/office/drawing/2014/main" id="{45383D15-A579-4459-BD7C-CA415B94EDAB}"/>
            </a:ext>
          </a:extLst>
        </xdr:cNvPr>
        <xdr:cNvSpPr txBox="1"/>
      </xdr:nvSpPr>
      <xdr:spPr>
        <a:xfrm>
          <a:off x="0" y="36027360"/>
          <a:ext cx="629637" cy="135071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C7</a:t>
          </a:r>
        </a:p>
      </xdr:txBody>
    </xdr:sp>
    <xdr:clientData/>
  </xdr:twoCellAnchor>
  <xdr:twoCellAnchor>
    <xdr:from>
      <xdr:col>0</xdr:col>
      <xdr:colOff>0</xdr:colOff>
      <xdr:row>206</xdr:row>
      <xdr:rowOff>0</xdr:rowOff>
    </xdr:from>
    <xdr:to>
      <xdr:col>1</xdr:col>
      <xdr:colOff>5880</xdr:colOff>
      <xdr:row>207</xdr:row>
      <xdr:rowOff>17639</xdr:rowOff>
    </xdr:to>
    <xdr:sp macro="" textlink="">
      <xdr:nvSpPr>
        <xdr:cNvPr id="104" name="TextBox 103">
          <a:extLst>
            <a:ext uri="{FF2B5EF4-FFF2-40B4-BE49-F238E27FC236}">
              <a16:creationId xmlns:a16="http://schemas.microsoft.com/office/drawing/2014/main" id="{A017B2F7-6E14-41FC-A01C-20D78DFBB86E}"/>
            </a:ext>
          </a:extLst>
        </xdr:cNvPr>
        <xdr:cNvSpPr txBox="1"/>
      </xdr:nvSpPr>
      <xdr:spPr>
        <a:xfrm>
          <a:off x="0" y="42473880"/>
          <a:ext cx="600240" cy="20051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C8</a:t>
          </a:r>
        </a:p>
      </xdr:txBody>
    </xdr:sp>
    <xdr:clientData/>
  </xdr:twoCellAnchor>
  <xdr:twoCellAnchor>
    <xdr:from>
      <xdr:col>0</xdr:col>
      <xdr:colOff>0</xdr:colOff>
      <xdr:row>247</xdr:row>
      <xdr:rowOff>158750</xdr:rowOff>
    </xdr:from>
    <xdr:to>
      <xdr:col>1</xdr:col>
      <xdr:colOff>5880</xdr:colOff>
      <xdr:row>249</xdr:row>
      <xdr:rowOff>5880</xdr:rowOff>
    </xdr:to>
    <xdr:sp macro="" textlink="">
      <xdr:nvSpPr>
        <xdr:cNvPr id="105" name="TextBox 104">
          <a:extLst>
            <a:ext uri="{FF2B5EF4-FFF2-40B4-BE49-F238E27FC236}">
              <a16:creationId xmlns:a16="http://schemas.microsoft.com/office/drawing/2014/main" id="{FDF22B64-A059-48D2-95FD-2BCF9DE603D1}"/>
            </a:ext>
          </a:extLst>
        </xdr:cNvPr>
        <xdr:cNvSpPr txBox="1"/>
      </xdr:nvSpPr>
      <xdr:spPr>
        <a:xfrm>
          <a:off x="0" y="52325270"/>
          <a:ext cx="600240" cy="21289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C9</a:t>
          </a:r>
        </a:p>
      </xdr:txBody>
    </xdr:sp>
    <xdr:clientData/>
  </xdr:twoCellAnchor>
  <xdr:twoCellAnchor>
    <xdr:from>
      <xdr:col>1</xdr:col>
      <xdr:colOff>17640</xdr:colOff>
      <xdr:row>247</xdr:row>
      <xdr:rowOff>158749</xdr:rowOff>
    </xdr:from>
    <xdr:to>
      <xdr:col>13</xdr:col>
      <xdr:colOff>284810</xdr:colOff>
      <xdr:row>259</xdr:row>
      <xdr:rowOff>70555</xdr:rowOff>
    </xdr:to>
    <xdr:sp macro="" textlink="">
      <xdr:nvSpPr>
        <xdr:cNvPr id="106" name="TextBox 105">
          <a:extLst>
            <a:ext uri="{FF2B5EF4-FFF2-40B4-BE49-F238E27FC236}">
              <a16:creationId xmlns:a16="http://schemas.microsoft.com/office/drawing/2014/main" id="{D745F46D-18ED-4C52-8637-1A94356B7D44}"/>
            </a:ext>
          </a:extLst>
        </xdr:cNvPr>
        <xdr:cNvSpPr txBox="1"/>
      </xdr:nvSpPr>
      <xdr:spPr>
        <a:xfrm>
          <a:off x="612000" y="52325269"/>
          <a:ext cx="14889950" cy="21063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 and number of first-time, first-year students enrolled in Fall 2024 who submitted national standardized (SAT/ACT) test scores.</a:t>
          </a:r>
          <a:r>
            <a:rPr lang="en-US"/>
            <a:t> </a:t>
          </a:r>
        </a:p>
        <a:p>
          <a:r>
            <a:rPr lang="en-US" sz="1100" b="0" i="0" u="none" strike="noStrike">
              <a:solidFill>
                <a:schemeClr val="dk1"/>
              </a:solidFill>
              <a:effectLst/>
              <a:latin typeface="+mn-lt"/>
              <a:ea typeface="+mn-ea"/>
              <a:cs typeface="+mn-cs"/>
            </a:rPr>
            <a:t>•     Include information for </a:t>
          </a:r>
          <a:r>
            <a:rPr lang="en-US" sz="1100" b="1" i="0" u="none" strike="noStrike">
              <a:solidFill>
                <a:schemeClr val="dk1"/>
              </a:solidFill>
              <a:effectLst/>
              <a:latin typeface="+mn-lt"/>
              <a:ea typeface="+mn-ea"/>
              <a:cs typeface="+mn-cs"/>
            </a:rPr>
            <a:t>ALL enrolled, degree-seeking, first-time, first-year students who submitted </a:t>
          </a:r>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      test scores.</a:t>
          </a:r>
          <a:r>
            <a:rPr lang="en-US"/>
            <a:t> </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Do not include partial test scores (e.g., mathematics scores but not critical reading for a category of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students) or combine other standardized test results (such as TOEFL) in this item.</a:t>
          </a:r>
          <a:r>
            <a:rPr lang="en-US"/>
            <a:t> </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Do not convert SAT scores to ACT scores and vice versa.</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If a student submitted multiple sets of scores for a single test, report this information according to how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you use the data. For example:</a:t>
          </a:r>
          <a:r>
            <a:rPr lang="en-US"/>
            <a:t> </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If you consider the highest scores from either submission, use the highest combination of scores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(e.g., verbal from one submission, math from the other).</a:t>
          </a:r>
          <a:r>
            <a:rPr lang="en-US"/>
            <a:t> </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If you average the scores, use the average to report the scores.</a:t>
          </a:r>
          <a:r>
            <a:rPr lang="en-US"/>
            <a:t> </a:t>
          </a:r>
          <a:endParaRPr lang="en-US" sz="1100" b="0" i="0" u="none" strike="noStrike">
            <a:solidFill>
              <a:schemeClr val="dk1"/>
            </a:solidFill>
            <a:effectLst/>
            <a:latin typeface="+mn-lt"/>
            <a:ea typeface="+mn-ea"/>
            <a:cs typeface="+mn-cs"/>
          </a:endParaRPr>
        </a:p>
        <a:p>
          <a:r>
            <a:rPr lang="en-US"/>
            <a:t> </a:t>
          </a:r>
        </a:p>
        <a:p>
          <a:endParaRPr lang="en-US" sz="1100"/>
        </a:p>
      </xdr:txBody>
    </xdr:sp>
    <xdr:clientData/>
  </xdr:twoCellAnchor>
  <xdr:twoCellAnchor>
    <xdr:from>
      <xdr:col>0</xdr:col>
      <xdr:colOff>0</xdr:colOff>
      <xdr:row>411</xdr:row>
      <xdr:rowOff>0</xdr:rowOff>
    </xdr:from>
    <xdr:to>
      <xdr:col>1</xdr:col>
      <xdr:colOff>5880</xdr:colOff>
      <xdr:row>412</xdr:row>
      <xdr:rowOff>35278</xdr:rowOff>
    </xdr:to>
    <xdr:sp macro="" textlink="">
      <xdr:nvSpPr>
        <xdr:cNvPr id="107" name="TextBox 124">
          <a:extLst>
            <a:ext uri="{FF2B5EF4-FFF2-40B4-BE49-F238E27FC236}">
              <a16:creationId xmlns:a16="http://schemas.microsoft.com/office/drawing/2014/main" id="{5563D993-1AFF-448B-814A-AEA5A2714942}"/>
            </a:ext>
          </a:extLst>
        </xdr:cNvPr>
        <xdr:cNvSpPr txBox="1"/>
      </xdr:nvSpPr>
      <xdr:spPr>
        <a:xfrm>
          <a:off x="0" y="88239600"/>
          <a:ext cx="600240" cy="21815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C11</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457</xdr:row>
      <xdr:rowOff>0</xdr:rowOff>
    </xdr:from>
    <xdr:to>
      <xdr:col>1</xdr:col>
      <xdr:colOff>50800</xdr:colOff>
      <xdr:row>457</xdr:row>
      <xdr:rowOff>215900</xdr:rowOff>
    </xdr:to>
    <xdr:sp macro="" textlink="">
      <xdr:nvSpPr>
        <xdr:cNvPr id="108" name="TextBox 124">
          <a:extLst>
            <a:ext uri="{FF2B5EF4-FFF2-40B4-BE49-F238E27FC236}">
              <a16:creationId xmlns:a16="http://schemas.microsoft.com/office/drawing/2014/main" id="{6FC9CCA4-9053-451E-8FF3-BCE1CE79F78C}"/>
            </a:ext>
          </a:extLst>
        </xdr:cNvPr>
        <xdr:cNvSpPr txBox="1"/>
      </xdr:nvSpPr>
      <xdr:spPr>
        <a:xfrm>
          <a:off x="0" y="98160840"/>
          <a:ext cx="64516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C12</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466</xdr:row>
      <xdr:rowOff>0</xdr:rowOff>
    </xdr:from>
    <xdr:to>
      <xdr:col>1</xdr:col>
      <xdr:colOff>5880</xdr:colOff>
      <xdr:row>467</xdr:row>
      <xdr:rowOff>35278</xdr:rowOff>
    </xdr:to>
    <xdr:sp macro="" textlink="">
      <xdr:nvSpPr>
        <xdr:cNvPr id="109" name="TextBox 124">
          <a:extLst>
            <a:ext uri="{FF2B5EF4-FFF2-40B4-BE49-F238E27FC236}">
              <a16:creationId xmlns:a16="http://schemas.microsoft.com/office/drawing/2014/main" id="{B750F4EB-970F-494C-B0F4-1CD0B11576E5}"/>
            </a:ext>
          </a:extLst>
        </xdr:cNvPr>
        <xdr:cNvSpPr txBox="1"/>
      </xdr:nvSpPr>
      <xdr:spPr>
        <a:xfrm>
          <a:off x="0" y="100263960"/>
          <a:ext cx="600240" cy="21815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C13</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491</xdr:row>
      <xdr:rowOff>0</xdr:rowOff>
    </xdr:from>
    <xdr:to>
      <xdr:col>1</xdr:col>
      <xdr:colOff>5880</xdr:colOff>
      <xdr:row>492</xdr:row>
      <xdr:rowOff>35277</xdr:rowOff>
    </xdr:to>
    <xdr:sp macro="" textlink="">
      <xdr:nvSpPr>
        <xdr:cNvPr id="110" name="TextBox 124">
          <a:extLst>
            <a:ext uri="{FF2B5EF4-FFF2-40B4-BE49-F238E27FC236}">
              <a16:creationId xmlns:a16="http://schemas.microsoft.com/office/drawing/2014/main" id="{727E01A7-FEE0-484E-B240-C2D1CA0A5028}"/>
            </a:ext>
          </a:extLst>
        </xdr:cNvPr>
        <xdr:cNvSpPr txBox="1"/>
      </xdr:nvSpPr>
      <xdr:spPr>
        <a:xfrm>
          <a:off x="0" y="105521760"/>
          <a:ext cx="600240" cy="21815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C14</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501</xdr:row>
      <xdr:rowOff>0</xdr:rowOff>
    </xdr:from>
    <xdr:to>
      <xdr:col>1</xdr:col>
      <xdr:colOff>5880</xdr:colOff>
      <xdr:row>502</xdr:row>
      <xdr:rowOff>35278</xdr:rowOff>
    </xdr:to>
    <xdr:sp macro="" textlink="">
      <xdr:nvSpPr>
        <xdr:cNvPr id="111" name="TextBox 124">
          <a:extLst>
            <a:ext uri="{FF2B5EF4-FFF2-40B4-BE49-F238E27FC236}">
              <a16:creationId xmlns:a16="http://schemas.microsoft.com/office/drawing/2014/main" id="{50820294-4FBD-45D6-865F-23B33A46B2F3}"/>
            </a:ext>
          </a:extLst>
        </xdr:cNvPr>
        <xdr:cNvSpPr txBox="1"/>
      </xdr:nvSpPr>
      <xdr:spPr>
        <a:xfrm>
          <a:off x="0" y="107624880"/>
          <a:ext cx="600240" cy="2638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C15</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503</xdr:row>
      <xdr:rowOff>129353</xdr:rowOff>
    </xdr:from>
    <xdr:to>
      <xdr:col>1</xdr:col>
      <xdr:colOff>41158</xdr:colOff>
      <xdr:row>505</xdr:row>
      <xdr:rowOff>170509</xdr:rowOff>
    </xdr:to>
    <xdr:sp macro="" textlink="">
      <xdr:nvSpPr>
        <xdr:cNvPr id="112" name="TextBox 124">
          <a:extLst>
            <a:ext uri="{FF2B5EF4-FFF2-40B4-BE49-F238E27FC236}">
              <a16:creationId xmlns:a16="http://schemas.microsoft.com/office/drawing/2014/main" id="{297A3365-AF7C-4E4A-BB08-B0A6CD27455E}"/>
            </a:ext>
          </a:extLst>
        </xdr:cNvPr>
        <xdr:cNvSpPr txBox="1"/>
      </xdr:nvSpPr>
      <xdr:spPr>
        <a:xfrm>
          <a:off x="0" y="108348593"/>
          <a:ext cx="635518" cy="45263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C16</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513</xdr:row>
      <xdr:rowOff>0</xdr:rowOff>
    </xdr:from>
    <xdr:to>
      <xdr:col>1</xdr:col>
      <xdr:colOff>5880</xdr:colOff>
      <xdr:row>514</xdr:row>
      <xdr:rowOff>35277</xdr:rowOff>
    </xdr:to>
    <xdr:sp macro="" textlink="">
      <xdr:nvSpPr>
        <xdr:cNvPr id="113" name="TextBox 124">
          <a:extLst>
            <a:ext uri="{FF2B5EF4-FFF2-40B4-BE49-F238E27FC236}">
              <a16:creationId xmlns:a16="http://schemas.microsoft.com/office/drawing/2014/main" id="{4D3D54A9-8110-49A0-AB39-4069F2756349}"/>
            </a:ext>
          </a:extLst>
        </xdr:cNvPr>
        <xdr:cNvSpPr txBox="1"/>
      </xdr:nvSpPr>
      <xdr:spPr>
        <a:xfrm>
          <a:off x="0" y="110368080"/>
          <a:ext cx="600240" cy="26387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C17</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533</xdr:row>
      <xdr:rowOff>182268</xdr:rowOff>
    </xdr:from>
    <xdr:to>
      <xdr:col>1</xdr:col>
      <xdr:colOff>5880</xdr:colOff>
      <xdr:row>534</xdr:row>
      <xdr:rowOff>217546</xdr:rowOff>
    </xdr:to>
    <xdr:sp macro="" textlink="">
      <xdr:nvSpPr>
        <xdr:cNvPr id="114" name="TextBox 124">
          <a:extLst>
            <a:ext uri="{FF2B5EF4-FFF2-40B4-BE49-F238E27FC236}">
              <a16:creationId xmlns:a16="http://schemas.microsoft.com/office/drawing/2014/main" id="{BE2D2EB4-F46F-40DD-B9D1-EB5E6797BEAE}"/>
            </a:ext>
          </a:extLst>
        </xdr:cNvPr>
        <xdr:cNvSpPr txBox="1"/>
      </xdr:nvSpPr>
      <xdr:spPr>
        <a:xfrm>
          <a:off x="0" y="114939468"/>
          <a:ext cx="600240" cy="21815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C18</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542</xdr:row>
      <xdr:rowOff>0</xdr:rowOff>
    </xdr:from>
    <xdr:to>
      <xdr:col>1</xdr:col>
      <xdr:colOff>5880</xdr:colOff>
      <xdr:row>543</xdr:row>
      <xdr:rowOff>35278</xdr:rowOff>
    </xdr:to>
    <xdr:sp macro="" textlink="">
      <xdr:nvSpPr>
        <xdr:cNvPr id="115" name="TextBox 124">
          <a:extLst>
            <a:ext uri="{FF2B5EF4-FFF2-40B4-BE49-F238E27FC236}">
              <a16:creationId xmlns:a16="http://schemas.microsoft.com/office/drawing/2014/main" id="{236B9ACD-9FB5-474D-89D7-6F4FF016BD6B}"/>
            </a:ext>
          </a:extLst>
        </xdr:cNvPr>
        <xdr:cNvSpPr txBox="1"/>
      </xdr:nvSpPr>
      <xdr:spPr>
        <a:xfrm>
          <a:off x="0" y="116814600"/>
          <a:ext cx="600240" cy="21815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C19</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547</xdr:row>
      <xdr:rowOff>0</xdr:rowOff>
    </xdr:from>
    <xdr:to>
      <xdr:col>1</xdr:col>
      <xdr:colOff>5880</xdr:colOff>
      <xdr:row>548</xdr:row>
      <xdr:rowOff>35277</xdr:rowOff>
    </xdr:to>
    <xdr:sp macro="" textlink="">
      <xdr:nvSpPr>
        <xdr:cNvPr id="116" name="TextBox 124">
          <a:extLst>
            <a:ext uri="{FF2B5EF4-FFF2-40B4-BE49-F238E27FC236}">
              <a16:creationId xmlns:a16="http://schemas.microsoft.com/office/drawing/2014/main" id="{7D73CBB6-EB0E-42E0-B45D-3E32EBF80EC1}"/>
            </a:ext>
          </a:extLst>
        </xdr:cNvPr>
        <xdr:cNvSpPr txBox="1"/>
      </xdr:nvSpPr>
      <xdr:spPr>
        <a:xfrm>
          <a:off x="0" y="118140480"/>
          <a:ext cx="600240" cy="21815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C20</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555</xdr:row>
      <xdr:rowOff>0</xdr:rowOff>
    </xdr:from>
    <xdr:to>
      <xdr:col>1</xdr:col>
      <xdr:colOff>5880</xdr:colOff>
      <xdr:row>556</xdr:row>
      <xdr:rowOff>35278</xdr:rowOff>
    </xdr:to>
    <xdr:sp macro="" textlink="">
      <xdr:nvSpPr>
        <xdr:cNvPr id="117" name="TextBox 124">
          <a:extLst>
            <a:ext uri="{FF2B5EF4-FFF2-40B4-BE49-F238E27FC236}">
              <a16:creationId xmlns:a16="http://schemas.microsoft.com/office/drawing/2014/main" id="{5352388A-BA08-4859-9895-B36FFB46DE0F}"/>
            </a:ext>
          </a:extLst>
        </xdr:cNvPr>
        <xdr:cNvSpPr txBox="1"/>
      </xdr:nvSpPr>
      <xdr:spPr>
        <a:xfrm>
          <a:off x="0" y="119603520"/>
          <a:ext cx="600240" cy="21815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C21</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579</xdr:row>
      <xdr:rowOff>0</xdr:rowOff>
    </xdr:from>
    <xdr:to>
      <xdr:col>1</xdr:col>
      <xdr:colOff>5880</xdr:colOff>
      <xdr:row>580</xdr:row>
      <xdr:rowOff>35277</xdr:rowOff>
    </xdr:to>
    <xdr:sp macro="" textlink="">
      <xdr:nvSpPr>
        <xdr:cNvPr id="118" name="TextBox 124">
          <a:extLst>
            <a:ext uri="{FF2B5EF4-FFF2-40B4-BE49-F238E27FC236}">
              <a16:creationId xmlns:a16="http://schemas.microsoft.com/office/drawing/2014/main" id="{A57897D3-7E36-4714-AFB3-DECB84102EF3}"/>
            </a:ext>
          </a:extLst>
        </xdr:cNvPr>
        <xdr:cNvSpPr txBox="1"/>
      </xdr:nvSpPr>
      <xdr:spPr>
        <a:xfrm>
          <a:off x="0" y="125181360"/>
          <a:ext cx="600240" cy="21815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C22</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395</xdr:row>
      <xdr:rowOff>0</xdr:rowOff>
    </xdr:from>
    <xdr:to>
      <xdr:col>1</xdr:col>
      <xdr:colOff>5880</xdr:colOff>
      <xdr:row>395</xdr:row>
      <xdr:rowOff>217546</xdr:rowOff>
    </xdr:to>
    <xdr:sp macro="" textlink="">
      <xdr:nvSpPr>
        <xdr:cNvPr id="119" name="TextBox 124">
          <a:extLst>
            <a:ext uri="{FF2B5EF4-FFF2-40B4-BE49-F238E27FC236}">
              <a16:creationId xmlns:a16="http://schemas.microsoft.com/office/drawing/2014/main" id="{80C40427-D753-4F12-AB83-272AC4F946FB}"/>
            </a:ext>
          </a:extLst>
        </xdr:cNvPr>
        <xdr:cNvSpPr txBox="1"/>
      </xdr:nvSpPr>
      <xdr:spPr>
        <a:xfrm>
          <a:off x="0" y="84582000"/>
          <a:ext cx="600240"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C10</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169</xdr:row>
      <xdr:rowOff>0</xdr:rowOff>
    </xdr:from>
    <xdr:to>
      <xdr:col>3</xdr:col>
      <xdr:colOff>0</xdr:colOff>
      <xdr:row>170</xdr:row>
      <xdr:rowOff>29869</xdr:rowOff>
    </xdr:to>
    <xdr:sp macro="" textlink="">
      <xdr:nvSpPr>
        <xdr:cNvPr id="120" name="TextBox 119">
          <a:extLst>
            <a:ext uri="{FF2B5EF4-FFF2-40B4-BE49-F238E27FC236}">
              <a16:creationId xmlns:a16="http://schemas.microsoft.com/office/drawing/2014/main" id="{BF63EDDA-EBEB-4824-A5F6-27968504D195}"/>
            </a:ext>
          </a:extLst>
        </xdr:cNvPr>
        <xdr:cNvSpPr txBox="1"/>
      </xdr:nvSpPr>
      <xdr:spPr>
        <a:xfrm>
          <a:off x="4480560" y="34610040"/>
          <a:ext cx="3116580" cy="21274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a:p>
          <a:pPr algn="l"/>
          <a:endParaRPr lang="en-US" sz="1100" b="1"/>
        </a:p>
      </xdr:txBody>
    </xdr:sp>
    <xdr:clientData/>
  </xdr:twoCellAnchor>
  <xdr:twoCellAnchor>
    <xdr:from>
      <xdr:col>2</xdr:col>
      <xdr:colOff>0</xdr:colOff>
      <xdr:row>31</xdr:row>
      <xdr:rowOff>0</xdr:rowOff>
    </xdr:from>
    <xdr:to>
      <xdr:col>3</xdr:col>
      <xdr:colOff>0</xdr:colOff>
      <xdr:row>31</xdr:row>
      <xdr:rowOff>212137</xdr:rowOff>
    </xdr:to>
    <xdr:sp macro="" textlink="">
      <xdr:nvSpPr>
        <xdr:cNvPr id="121" name="TextBox 120">
          <a:extLst>
            <a:ext uri="{FF2B5EF4-FFF2-40B4-BE49-F238E27FC236}">
              <a16:creationId xmlns:a16="http://schemas.microsoft.com/office/drawing/2014/main" id="{26F25AB6-5A91-4256-BE1D-F9607E1F30C9}"/>
            </a:ext>
          </a:extLst>
        </xdr:cNvPr>
        <xdr:cNvSpPr txBox="1"/>
      </xdr:nvSpPr>
      <xdr:spPr>
        <a:xfrm>
          <a:off x="4480560" y="5897880"/>
          <a:ext cx="3116580"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6,371</a:t>
          </a:r>
        </a:p>
        <a:p>
          <a:pPr algn="l"/>
          <a:endParaRPr lang="en-US" sz="1100" b="1"/>
        </a:p>
      </xdr:txBody>
    </xdr:sp>
    <xdr:clientData/>
  </xdr:twoCellAnchor>
  <xdr:twoCellAnchor>
    <xdr:from>
      <xdr:col>2</xdr:col>
      <xdr:colOff>0</xdr:colOff>
      <xdr:row>25</xdr:row>
      <xdr:rowOff>0</xdr:rowOff>
    </xdr:from>
    <xdr:to>
      <xdr:col>3</xdr:col>
      <xdr:colOff>0</xdr:colOff>
      <xdr:row>25</xdr:row>
      <xdr:rowOff>212137</xdr:rowOff>
    </xdr:to>
    <xdr:sp macro="" textlink="">
      <xdr:nvSpPr>
        <xdr:cNvPr id="122" name="TextBox 121">
          <a:extLst>
            <a:ext uri="{FF2B5EF4-FFF2-40B4-BE49-F238E27FC236}">
              <a16:creationId xmlns:a16="http://schemas.microsoft.com/office/drawing/2014/main" id="{8D290485-050D-494C-BDB1-224368817ACB}"/>
            </a:ext>
          </a:extLst>
        </xdr:cNvPr>
        <xdr:cNvSpPr txBox="1"/>
      </xdr:nvSpPr>
      <xdr:spPr>
        <a:xfrm>
          <a:off x="4480560" y="4572000"/>
          <a:ext cx="3116580"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11,274</a:t>
          </a:r>
        </a:p>
        <a:p>
          <a:pPr algn="l"/>
          <a:endParaRPr lang="en-US" sz="1100" b="1"/>
        </a:p>
      </xdr:txBody>
    </xdr:sp>
    <xdr:clientData/>
  </xdr:twoCellAnchor>
  <xdr:twoCellAnchor>
    <xdr:from>
      <xdr:col>2</xdr:col>
      <xdr:colOff>0</xdr:colOff>
      <xdr:row>37</xdr:row>
      <xdr:rowOff>0</xdr:rowOff>
    </xdr:from>
    <xdr:to>
      <xdr:col>3</xdr:col>
      <xdr:colOff>0</xdr:colOff>
      <xdr:row>37</xdr:row>
      <xdr:rowOff>212137</xdr:rowOff>
    </xdr:to>
    <xdr:sp macro="" textlink="">
      <xdr:nvSpPr>
        <xdr:cNvPr id="123" name="TextBox 122">
          <a:extLst>
            <a:ext uri="{FF2B5EF4-FFF2-40B4-BE49-F238E27FC236}">
              <a16:creationId xmlns:a16="http://schemas.microsoft.com/office/drawing/2014/main" id="{54740644-A9D2-477B-B151-C4E9A86CE3BC}"/>
            </a:ext>
          </a:extLst>
        </xdr:cNvPr>
        <xdr:cNvSpPr txBox="1"/>
      </xdr:nvSpPr>
      <xdr:spPr>
        <a:xfrm>
          <a:off x="4480560" y="7040880"/>
          <a:ext cx="3116580"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1,267</a:t>
          </a:r>
        </a:p>
        <a:p>
          <a:pPr algn="l"/>
          <a:endParaRPr lang="en-US" sz="1100" b="1"/>
        </a:p>
      </xdr:txBody>
    </xdr:sp>
    <xdr:clientData/>
  </xdr:twoCellAnchor>
  <xdr:twoCellAnchor>
    <xdr:from>
      <xdr:col>0</xdr:col>
      <xdr:colOff>611481</xdr:colOff>
      <xdr:row>25</xdr:row>
      <xdr:rowOff>0</xdr:rowOff>
    </xdr:from>
    <xdr:to>
      <xdr:col>2</xdr:col>
      <xdr:colOff>17639</xdr:colOff>
      <xdr:row>25</xdr:row>
      <xdr:rowOff>211666</xdr:rowOff>
    </xdr:to>
    <xdr:sp macro="" textlink="">
      <xdr:nvSpPr>
        <xdr:cNvPr id="124" name="TextBox 123">
          <a:extLst>
            <a:ext uri="{FF2B5EF4-FFF2-40B4-BE49-F238E27FC236}">
              <a16:creationId xmlns:a16="http://schemas.microsoft.com/office/drawing/2014/main" id="{64F8DEA1-F12E-4006-A277-6786BC86B1C8}"/>
            </a:ext>
          </a:extLst>
        </xdr:cNvPr>
        <xdr:cNvSpPr txBox="1"/>
      </xdr:nvSpPr>
      <xdr:spPr>
        <a:xfrm>
          <a:off x="596241" y="4572000"/>
          <a:ext cx="3901958" cy="211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a:t>
          </a:r>
          <a:r>
            <a:rPr lang="en-US" sz="1100" b="1" baseline="0"/>
            <a:t> Applicants</a:t>
          </a:r>
          <a:endParaRPr lang="en-US" sz="1100" b="1"/>
        </a:p>
      </xdr:txBody>
    </xdr:sp>
    <xdr:clientData/>
  </xdr:twoCellAnchor>
  <xdr:twoCellAnchor>
    <xdr:from>
      <xdr:col>1</xdr:col>
      <xdr:colOff>1881</xdr:colOff>
      <xdr:row>58</xdr:row>
      <xdr:rowOff>0</xdr:rowOff>
    </xdr:from>
    <xdr:to>
      <xdr:col>2</xdr:col>
      <xdr:colOff>25400</xdr:colOff>
      <xdr:row>59</xdr:row>
      <xdr:rowOff>0</xdr:rowOff>
    </xdr:to>
    <xdr:sp macro="" textlink="">
      <xdr:nvSpPr>
        <xdr:cNvPr id="125" name="TextBox 124">
          <a:extLst>
            <a:ext uri="{FF2B5EF4-FFF2-40B4-BE49-F238E27FC236}">
              <a16:creationId xmlns:a16="http://schemas.microsoft.com/office/drawing/2014/main" id="{5B958B54-8A1B-4951-8B5D-00BFD34AF078}"/>
            </a:ext>
          </a:extLst>
        </xdr:cNvPr>
        <xdr:cNvSpPr txBox="1"/>
      </xdr:nvSpPr>
      <xdr:spPr>
        <a:xfrm>
          <a:off x="596241" y="11475720"/>
          <a:ext cx="3909719"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a:t>
          </a:r>
          <a:r>
            <a:rPr lang="en-US" sz="1100" b="1" baseline="0"/>
            <a:t> Applicants In-State</a:t>
          </a:r>
        </a:p>
        <a:p>
          <a:pPr algn="l"/>
          <a:endParaRPr lang="en-US" sz="1100" b="1" baseline="0"/>
        </a:p>
        <a:p>
          <a:pPr algn="l"/>
          <a:endParaRPr lang="en-US" sz="1100" b="1"/>
        </a:p>
      </xdr:txBody>
    </xdr:sp>
    <xdr:clientData/>
  </xdr:twoCellAnchor>
  <xdr:twoCellAnchor>
    <xdr:from>
      <xdr:col>2</xdr:col>
      <xdr:colOff>0</xdr:colOff>
      <xdr:row>47</xdr:row>
      <xdr:rowOff>0</xdr:rowOff>
    </xdr:from>
    <xdr:to>
      <xdr:col>3</xdr:col>
      <xdr:colOff>12700</xdr:colOff>
      <xdr:row>48</xdr:row>
      <xdr:rowOff>25401</xdr:rowOff>
    </xdr:to>
    <xdr:sp macro="" textlink="">
      <xdr:nvSpPr>
        <xdr:cNvPr id="126" name="TextBox 125">
          <a:extLst>
            <a:ext uri="{FF2B5EF4-FFF2-40B4-BE49-F238E27FC236}">
              <a16:creationId xmlns:a16="http://schemas.microsoft.com/office/drawing/2014/main" id="{96C4436E-D94D-46F7-8B6E-263222D1AB63}"/>
            </a:ext>
          </a:extLst>
        </xdr:cNvPr>
        <xdr:cNvSpPr txBox="1"/>
      </xdr:nvSpPr>
      <xdr:spPr>
        <a:xfrm>
          <a:off x="4480560" y="9281160"/>
          <a:ext cx="3129280" cy="25400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3962870</xdr:colOff>
      <xdr:row>83</xdr:row>
      <xdr:rowOff>25399</xdr:rowOff>
    </xdr:from>
    <xdr:to>
      <xdr:col>3</xdr:col>
      <xdr:colOff>19050</xdr:colOff>
      <xdr:row>84</xdr:row>
      <xdr:rowOff>0</xdr:rowOff>
    </xdr:to>
    <xdr:sp macro="" textlink="">
      <xdr:nvSpPr>
        <xdr:cNvPr id="127" name="TextBox 126">
          <a:extLst>
            <a:ext uri="{FF2B5EF4-FFF2-40B4-BE49-F238E27FC236}">
              <a16:creationId xmlns:a16="http://schemas.microsoft.com/office/drawing/2014/main" id="{95AFB980-00C3-4DDF-9DB9-F98F0897CDE1}"/>
            </a:ext>
          </a:extLst>
        </xdr:cNvPr>
        <xdr:cNvSpPr txBox="1"/>
      </xdr:nvSpPr>
      <xdr:spPr>
        <a:xfrm>
          <a:off x="4481030" y="16804639"/>
          <a:ext cx="3135160" cy="20320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a:t>
          </a:r>
          <a:r>
            <a:rPr lang="en-US" sz="1100" b="1" baseline="0"/>
            <a:t> or 'N'</a:t>
          </a:r>
          <a:endParaRPr lang="en-US" sz="1100" b="1"/>
        </a:p>
      </xdr:txBody>
    </xdr:sp>
    <xdr:clientData/>
  </xdr:twoCellAnchor>
  <xdr:twoCellAnchor>
    <xdr:from>
      <xdr:col>2</xdr:col>
      <xdr:colOff>0</xdr:colOff>
      <xdr:row>143</xdr:row>
      <xdr:rowOff>1</xdr:rowOff>
    </xdr:from>
    <xdr:to>
      <xdr:col>3</xdr:col>
      <xdr:colOff>25400</xdr:colOff>
      <xdr:row>143</xdr:row>
      <xdr:rowOff>222251</xdr:rowOff>
    </xdr:to>
    <xdr:sp macro="" textlink="">
      <xdr:nvSpPr>
        <xdr:cNvPr id="128" name="TextBox 127">
          <a:extLst>
            <a:ext uri="{FF2B5EF4-FFF2-40B4-BE49-F238E27FC236}">
              <a16:creationId xmlns:a16="http://schemas.microsoft.com/office/drawing/2014/main" id="{452E4420-B8F7-4EF1-99BB-EACD4B2E2EE8}"/>
            </a:ext>
          </a:extLst>
        </xdr:cNvPr>
        <xdr:cNvSpPr txBox="1"/>
      </xdr:nvSpPr>
      <xdr:spPr>
        <a:xfrm>
          <a:off x="4480560" y="29123641"/>
          <a:ext cx="314198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Units</a:t>
          </a:r>
        </a:p>
      </xdr:txBody>
    </xdr:sp>
    <xdr:clientData/>
  </xdr:twoCellAnchor>
  <xdr:twoCellAnchor>
    <xdr:from>
      <xdr:col>2</xdr:col>
      <xdr:colOff>0</xdr:colOff>
      <xdr:row>209</xdr:row>
      <xdr:rowOff>0</xdr:rowOff>
    </xdr:from>
    <xdr:to>
      <xdr:col>3</xdr:col>
      <xdr:colOff>12700</xdr:colOff>
      <xdr:row>209</xdr:row>
      <xdr:rowOff>222250</xdr:rowOff>
    </xdr:to>
    <xdr:sp macro="" textlink="">
      <xdr:nvSpPr>
        <xdr:cNvPr id="129" name="TextBox 128">
          <a:extLst>
            <a:ext uri="{FF2B5EF4-FFF2-40B4-BE49-F238E27FC236}">
              <a16:creationId xmlns:a16="http://schemas.microsoft.com/office/drawing/2014/main" id="{6E73078E-6EE0-4601-AA59-A01A3602BC10}"/>
            </a:ext>
          </a:extLst>
        </xdr:cNvPr>
        <xdr:cNvSpPr txBox="1"/>
      </xdr:nvSpPr>
      <xdr:spPr>
        <a:xfrm>
          <a:off x="4480560" y="43022520"/>
          <a:ext cx="312928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a:t>
          </a:r>
          <a:r>
            <a:rPr lang="en-US" sz="1100" b="1" baseline="0"/>
            <a:t> or 'N'</a:t>
          </a:r>
          <a:endParaRPr lang="en-US" sz="1100" b="1"/>
        </a:p>
      </xdr:txBody>
    </xdr:sp>
    <xdr:clientData/>
  </xdr:twoCellAnchor>
  <xdr:twoCellAnchor>
    <xdr:from>
      <xdr:col>2</xdr:col>
      <xdr:colOff>0</xdr:colOff>
      <xdr:row>228</xdr:row>
      <xdr:rowOff>0</xdr:rowOff>
    </xdr:from>
    <xdr:to>
      <xdr:col>3</xdr:col>
      <xdr:colOff>0</xdr:colOff>
      <xdr:row>229</xdr:row>
      <xdr:rowOff>38100</xdr:rowOff>
    </xdr:to>
    <xdr:sp macro="" textlink="">
      <xdr:nvSpPr>
        <xdr:cNvPr id="130" name="TextBox 129">
          <a:extLst>
            <a:ext uri="{FF2B5EF4-FFF2-40B4-BE49-F238E27FC236}">
              <a16:creationId xmlns:a16="http://schemas.microsoft.com/office/drawing/2014/main" id="{F59BA36D-2D00-4CC5-A400-946D0504399F}"/>
            </a:ext>
          </a:extLst>
        </xdr:cNvPr>
        <xdr:cNvSpPr txBox="1"/>
      </xdr:nvSpPr>
      <xdr:spPr>
        <a:xfrm>
          <a:off x="4480560" y="46863000"/>
          <a:ext cx="3116580" cy="2667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a:t>
          </a:r>
          <a:r>
            <a:rPr lang="en-US" sz="1100" b="1" baseline="0"/>
            <a:t> or 'N'</a:t>
          </a:r>
          <a:endParaRPr lang="en-US" sz="1100" b="1"/>
        </a:p>
      </xdr:txBody>
    </xdr:sp>
    <xdr:clientData/>
  </xdr:twoCellAnchor>
  <xdr:twoCellAnchor>
    <xdr:from>
      <xdr:col>2</xdr:col>
      <xdr:colOff>1</xdr:colOff>
      <xdr:row>286</xdr:row>
      <xdr:rowOff>0</xdr:rowOff>
    </xdr:from>
    <xdr:to>
      <xdr:col>3</xdr:col>
      <xdr:colOff>12700</xdr:colOff>
      <xdr:row>287</xdr:row>
      <xdr:rowOff>6350</xdr:rowOff>
    </xdr:to>
    <xdr:sp macro="" textlink="">
      <xdr:nvSpPr>
        <xdr:cNvPr id="131" name="TextBox 130">
          <a:extLst>
            <a:ext uri="{FF2B5EF4-FFF2-40B4-BE49-F238E27FC236}">
              <a16:creationId xmlns:a16="http://schemas.microsoft.com/office/drawing/2014/main" id="{19644328-9CDD-4874-9215-25A870D4A4B5}"/>
            </a:ext>
          </a:extLst>
        </xdr:cNvPr>
        <xdr:cNvSpPr txBox="1"/>
      </xdr:nvSpPr>
      <xdr:spPr>
        <a:xfrm>
          <a:off x="4480561" y="60121800"/>
          <a:ext cx="312927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58</xdr:row>
      <xdr:rowOff>0</xdr:rowOff>
    </xdr:from>
    <xdr:to>
      <xdr:col>3</xdr:col>
      <xdr:colOff>0</xdr:colOff>
      <xdr:row>58</xdr:row>
      <xdr:rowOff>212137</xdr:rowOff>
    </xdr:to>
    <xdr:sp macro="" textlink="">
      <xdr:nvSpPr>
        <xdr:cNvPr id="132" name="TextBox 131">
          <a:extLst>
            <a:ext uri="{FF2B5EF4-FFF2-40B4-BE49-F238E27FC236}">
              <a16:creationId xmlns:a16="http://schemas.microsoft.com/office/drawing/2014/main" id="{04D267B6-2211-47E2-B3BE-728480C74256}"/>
            </a:ext>
          </a:extLst>
        </xdr:cNvPr>
        <xdr:cNvSpPr txBox="1"/>
      </xdr:nvSpPr>
      <xdr:spPr>
        <a:xfrm>
          <a:off x="4480560" y="11475720"/>
          <a:ext cx="3116580"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5,382</a:t>
          </a:r>
        </a:p>
        <a:p>
          <a:pPr algn="l"/>
          <a:endParaRPr lang="en-US" sz="1100" b="1"/>
        </a:p>
      </xdr:txBody>
    </xdr:sp>
    <xdr:clientData/>
  </xdr:twoCellAnchor>
  <xdr:twoCellAnchor>
    <xdr:from>
      <xdr:col>2</xdr:col>
      <xdr:colOff>0</xdr:colOff>
      <xdr:row>68</xdr:row>
      <xdr:rowOff>0</xdr:rowOff>
    </xdr:from>
    <xdr:to>
      <xdr:col>3</xdr:col>
      <xdr:colOff>0</xdr:colOff>
      <xdr:row>68</xdr:row>
      <xdr:rowOff>212137</xdr:rowOff>
    </xdr:to>
    <xdr:sp macro="" textlink="">
      <xdr:nvSpPr>
        <xdr:cNvPr id="133" name="TextBox 132">
          <a:extLst>
            <a:ext uri="{FF2B5EF4-FFF2-40B4-BE49-F238E27FC236}">
              <a16:creationId xmlns:a16="http://schemas.microsoft.com/office/drawing/2014/main" id="{70228E89-7D1F-484E-B14B-CA570B0D9F96}"/>
            </a:ext>
          </a:extLst>
        </xdr:cNvPr>
        <xdr:cNvSpPr txBox="1"/>
      </xdr:nvSpPr>
      <xdr:spPr>
        <a:xfrm>
          <a:off x="4480560" y="13670280"/>
          <a:ext cx="3116580"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415</a:t>
          </a:r>
        </a:p>
        <a:p>
          <a:pPr algn="l"/>
          <a:endParaRPr lang="en-US" sz="1100" b="1"/>
        </a:p>
      </xdr:txBody>
    </xdr:sp>
    <xdr:clientData/>
  </xdr:twoCellAnchor>
  <xdr:twoCellAnchor>
    <xdr:from>
      <xdr:col>2</xdr:col>
      <xdr:colOff>0</xdr:colOff>
      <xdr:row>73</xdr:row>
      <xdr:rowOff>0</xdr:rowOff>
    </xdr:from>
    <xdr:to>
      <xdr:col>3</xdr:col>
      <xdr:colOff>0</xdr:colOff>
      <xdr:row>73</xdr:row>
      <xdr:rowOff>212137</xdr:rowOff>
    </xdr:to>
    <xdr:sp macro="" textlink="">
      <xdr:nvSpPr>
        <xdr:cNvPr id="134" name="TextBox 133">
          <a:extLst>
            <a:ext uri="{FF2B5EF4-FFF2-40B4-BE49-F238E27FC236}">
              <a16:creationId xmlns:a16="http://schemas.microsoft.com/office/drawing/2014/main" id="{845AD792-273B-4BE6-937E-AABF71C1626E}"/>
            </a:ext>
          </a:extLst>
        </xdr:cNvPr>
        <xdr:cNvSpPr txBox="1"/>
      </xdr:nvSpPr>
      <xdr:spPr>
        <a:xfrm>
          <a:off x="4480560" y="14767560"/>
          <a:ext cx="3116580"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0</a:t>
          </a:r>
        </a:p>
        <a:p>
          <a:pPr algn="l"/>
          <a:endParaRPr lang="en-US" sz="1100" b="1"/>
        </a:p>
      </xdr:txBody>
    </xdr:sp>
    <xdr:clientData/>
  </xdr:twoCellAnchor>
  <xdr:twoCellAnchor>
    <xdr:from>
      <xdr:col>2</xdr:col>
      <xdr:colOff>0</xdr:colOff>
      <xdr:row>63</xdr:row>
      <xdr:rowOff>0</xdr:rowOff>
    </xdr:from>
    <xdr:to>
      <xdr:col>3</xdr:col>
      <xdr:colOff>0</xdr:colOff>
      <xdr:row>63</xdr:row>
      <xdr:rowOff>212137</xdr:rowOff>
    </xdr:to>
    <xdr:sp macro="" textlink="">
      <xdr:nvSpPr>
        <xdr:cNvPr id="135" name="TextBox 134">
          <a:extLst>
            <a:ext uri="{FF2B5EF4-FFF2-40B4-BE49-F238E27FC236}">
              <a16:creationId xmlns:a16="http://schemas.microsoft.com/office/drawing/2014/main" id="{111FD032-D875-4F6E-A289-CB9BE7092151}"/>
            </a:ext>
          </a:extLst>
        </xdr:cNvPr>
        <xdr:cNvSpPr txBox="1"/>
      </xdr:nvSpPr>
      <xdr:spPr>
        <a:xfrm>
          <a:off x="4480560" y="12573000"/>
          <a:ext cx="3116580"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a:t>
          </a:r>
          <a:r>
            <a:rPr lang="en-US" sz="1100" b="1" baseline="0"/>
            <a:t> </a:t>
          </a:r>
          <a:r>
            <a:rPr lang="en-US" sz="1100" b="1"/>
            <a:t>5,477</a:t>
          </a:r>
        </a:p>
        <a:p>
          <a:pPr algn="l"/>
          <a:endParaRPr lang="en-US" sz="1100" b="1"/>
        </a:p>
      </xdr:txBody>
    </xdr:sp>
    <xdr:clientData/>
  </xdr:twoCellAnchor>
  <xdr:twoCellAnchor>
    <xdr:from>
      <xdr:col>1</xdr:col>
      <xdr:colOff>0</xdr:colOff>
      <xdr:row>68</xdr:row>
      <xdr:rowOff>0</xdr:rowOff>
    </xdr:from>
    <xdr:to>
      <xdr:col>2</xdr:col>
      <xdr:colOff>27214</xdr:colOff>
      <xdr:row>68</xdr:row>
      <xdr:rowOff>217714</xdr:rowOff>
    </xdr:to>
    <xdr:sp macro="" textlink="">
      <xdr:nvSpPr>
        <xdr:cNvPr id="136" name="TextBox 135">
          <a:extLst>
            <a:ext uri="{FF2B5EF4-FFF2-40B4-BE49-F238E27FC236}">
              <a16:creationId xmlns:a16="http://schemas.microsoft.com/office/drawing/2014/main" id="{680D05D1-20F0-4F9B-8132-308F6CE0B63A}"/>
            </a:ext>
          </a:extLst>
        </xdr:cNvPr>
        <xdr:cNvSpPr txBox="1"/>
      </xdr:nvSpPr>
      <xdr:spPr>
        <a:xfrm>
          <a:off x="594360" y="13670280"/>
          <a:ext cx="3913414" cy="21771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a:t>
          </a:r>
          <a:r>
            <a:rPr lang="en-US" sz="1100" b="1" baseline="0"/>
            <a:t> Applicants International</a:t>
          </a:r>
        </a:p>
        <a:p>
          <a:pPr algn="l"/>
          <a:endParaRPr lang="en-US" sz="1100" b="1" baseline="0"/>
        </a:p>
        <a:p>
          <a:pPr algn="l"/>
          <a:endParaRPr lang="en-US" sz="1100" b="1"/>
        </a:p>
      </xdr:txBody>
    </xdr:sp>
    <xdr:clientData/>
  </xdr:twoCellAnchor>
  <xdr:twoCellAnchor>
    <xdr:from>
      <xdr:col>2</xdr:col>
      <xdr:colOff>0</xdr:colOff>
      <xdr:row>212</xdr:row>
      <xdr:rowOff>0</xdr:rowOff>
    </xdr:from>
    <xdr:to>
      <xdr:col>2</xdr:col>
      <xdr:colOff>3247571</xdr:colOff>
      <xdr:row>220</xdr:row>
      <xdr:rowOff>27214</xdr:rowOff>
    </xdr:to>
    <xdr:sp macro="" textlink="">
      <xdr:nvSpPr>
        <xdr:cNvPr id="137" name="TextBox 136">
          <a:extLst>
            <a:ext uri="{FF2B5EF4-FFF2-40B4-BE49-F238E27FC236}">
              <a16:creationId xmlns:a16="http://schemas.microsoft.com/office/drawing/2014/main" id="{F2A46373-7A8E-48C5-8C0C-B3A192560828}"/>
            </a:ext>
          </a:extLst>
        </xdr:cNvPr>
        <xdr:cNvSpPr txBox="1"/>
      </xdr:nvSpPr>
      <xdr:spPr>
        <a:xfrm>
          <a:off x="4480560" y="43799760"/>
          <a:ext cx="3118031" cy="149025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Please select one of the following options:</a:t>
          </a:r>
        </a:p>
        <a:p>
          <a:pPr algn="l">
            <a:lnSpc>
              <a:spcPct val="110000"/>
            </a:lnSpc>
          </a:pPr>
          <a:r>
            <a:rPr lang="en-US" sz="1100" b="1" i="0" u="none" strike="noStrike">
              <a:solidFill>
                <a:schemeClr val="dk1"/>
              </a:solidFill>
              <a:effectLst/>
              <a:latin typeface="+mn-lt"/>
              <a:ea typeface="+mn-ea"/>
              <a:cs typeface="+mn-cs"/>
            </a:rPr>
            <a:t>Required to be considered for admission</a:t>
          </a:r>
          <a:r>
            <a:rPr lang="en-US" b="1"/>
            <a:t> </a:t>
          </a:r>
        </a:p>
        <a:p>
          <a:pPr algn="l">
            <a:lnSpc>
              <a:spcPct val="110000"/>
            </a:lnSpc>
          </a:pPr>
          <a:r>
            <a:rPr lang="en-US" sz="1100" b="1" i="0" u="none" strike="noStrike">
              <a:solidFill>
                <a:schemeClr val="dk1"/>
              </a:solidFill>
              <a:effectLst/>
              <a:latin typeface="+mn-lt"/>
              <a:ea typeface="+mn-ea"/>
              <a:cs typeface="+mn-cs"/>
            </a:rPr>
            <a:t>Required for some</a:t>
          </a:r>
        </a:p>
        <a:p>
          <a:pPr algn="l">
            <a:lnSpc>
              <a:spcPct val="110000"/>
            </a:lnSpc>
          </a:pPr>
          <a:r>
            <a:rPr lang="en-US" sz="1100" b="1" i="0" u="none" strike="noStrike">
              <a:solidFill>
                <a:schemeClr val="dk1"/>
              </a:solidFill>
              <a:effectLst/>
              <a:latin typeface="+mn-lt"/>
              <a:ea typeface="+mn-ea"/>
              <a:cs typeface="+mn-cs"/>
            </a:rPr>
            <a:t>Recommended</a:t>
          </a:r>
          <a:r>
            <a:rPr lang="en-US" b="1"/>
            <a:t> </a:t>
          </a:r>
        </a:p>
        <a:p>
          <a:pPr algn="l">
            <a:lnSpc>
              <a:spcPct val="110000"/>
            </a:lnSpc>
          </a:pPr>
          <a:r>
            <a:rPr lang="en-US" sz="1100" b="1" i="0" u="none" strike="noStrike">
              <a:solidFill>
                <a:schemeClr val="dk1"/>
              </a:solidFill>
              <a:effectLst/>
              <a:latin typeface="+mn-lt"/>
              <a:ea typeface="+mn-ea"/>
              <a:cs typeface="+mn-cs"/>
            </a:rPr>
            <a:t>Not required for admission, but considered if submitted</a:t>
          </a:r>
          <a:r>
            <a:rPr lang="en-US" b="1"/>
            <a:t> </a:t>
          </a:r>
        </a:p>
        <a:p>
          <a:pPr algn="l">
            <a:lnSpc>
              <a:spcPct val="110000"/>
            </a:lnSpc>
          </a:pPr>
          <a:r>
            <a:rPr lang="en-US" sz="1100" b="1" i="0" u="none" strike="noStrike">
              <a:solidFill>
                <a:schemeClr val="dk1"/>
              </a:solidFill>
              <a:effectLst/>
              <a:latin typeface="+mn-lt"/>
              <a:ea typeface="+mn-ea"/>
              <a:cs typeface="+mn-cs"/>
            </a:rPr>
            <a:t>Not considered for admission, even if submitted </a:t>
          </a:r>
          <a:r>
            <a:rPr lang="en-US" b="1"/>
            <a:t> </a:t>
          </a:r>
          <a:endParaRPr lang="en-US" sz="1100" b="1"/>
        </a:p>
      </xdr:txBody>
    </xdr:sp>
    <xdr:clientData/>
  </xdr:twoCellAnchor>
  <xdr:twoCellAnchor>
    <xdr:from>
      <xdr:col>2</xdr:col>
      <xdr:colOff>0</xdr:colOff>
      <xdr:row>273</xdr:row>
      <xdr:rowOff>0</xdr:rowOff>
    </xdr:from>
    <xdr:to>
      <xdr:col>3</xdr:col>
      <xdr:colOff>12699</xdr:colOff>
      <xdr:row>274</xdr:row>
      <xdr:rowOff>6350</xdr:rowOff>
    </xdr:to>
    <xdr:sp macro="" textlink="">
      <xdr:nvSpPr>
        <xdr:cNvPr id="138" name="TextBox 137">
          <a:extLst>
            <a:ext uri="{FF2B5EF4-FFF2-40B4-BE49-F238E27FC236}">
              <a16:creationId xmlns:a16="http://schemas.microsoft.com/office/drawing/2014/main" id="{3C15E5B0-580D-48BF-B016-96D6074FDCD2}"/>
            </a:ext>
          </a:extLst>
        </xdr:cNvPr>
        <xdr:cNvSpPr txBox="1"/>
      </xdr:nvSpPr>
      <xdr:spPr>
        <a:xfrm>
          <a:off x="4480560" y="57195720"/>
          <a:ext cx="312927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277</xdr:row>
      <xdr:rowOff>0</xdr:rowOff>
    </xdr:from>
    <xdr:to>
      <xdr:col>3</xdr:col>
      <xdr:colOff>12699</xdr:colOff>
      <xdr:row>278</xdr:row>
      <xdr:rowOff>6350</xdr:rowOff>
    </xdr:to>
    <xdr:sp macro="" textlink="">
      <xdr:nvSpPr>
        <xdr:cNvPr id="139" name="TextBox 138">
          <a:extLst>
            <a:ext uri="{FF2B5EF4-FFF2-40B4-BE49-F238E27FC236}">
              <a16:creationId xmlns:a16="http://schemas.microsoft.com/office/drawing/2014/main" id="{97602108-4FB3-4CF0-9F85-0A26FEC8B135}"/>
            </a:ext>
          </a:extLst>
        </xdr:cNvPr>
        <xdr:cNvSpPr txBox="1"/>
      </xdr:nvSpPr>
      <xdr:spPr>
        <a:xfrm>
          <a:off x="4480560" y="58110120"/>
          <a:ext cx="312927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281</xdr:row>
      <xdr:rowOff>0</xdr:rowOff>
    </xdr:from>
    <xdr:to>
      <xdr:col>3</xdr:col>
      <xdr:colOff>12699</xdr:colOff>
      <xdr:row>282</xdr:row>
      <xdr:rowOff>6350</xdr:rowOff>
    </xdr:to>
    <xdr:sp macro="" textlink="">
      <xdr:nvSpPr>
        <xdr:cNvPr id="140" name="TextBox 139">
          <a:extLst>
            <a:ext uri="{FF2B5EF4-FFF2-40B4-BE49-F238E27FC236}">
              <a16:creationId xmlns:a16="http://schemas.microsoft.com/office/drawing/2014/main" id="{B7CFB1DE-E94C-4655-B5E1-4C88FD08C5B9}"/>
            </a:ext>
          </a:extLst>
        </xdr:cNvPr>
        <xdr:cNvSpPr txBox="1"/>
      </xdr:nvSpPr>
      <xdr:spPr>
        <a:xfrm>
          <a:off x="4480560" y="59024520"/>
          <a:ext cx="312927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290</xdr:row>
      <xdr:rowOff>0</xdr:rowOff>
    </xdr:from>
    <xdr:to>
      <xdr:col>3</xdr:col>
      <xdr:colOff>12699</xdr:colOff>
      <xdr:row>291</xdr:row>
      <xdr:rowOff>6350</xdr:rowOff>
    </xdr:to>
    <xdr:sp macro="" textlink="">
      <xdr:nvSpPr>
        <xdr:cNvPr id="141" name="TextBox 140">
          <a:extLst>
            <a:ext uri="{FF2B5EF4-FFF2-40B4-BE49-F238E27FC236}">
              <a16:creationId xmlns:a16="http://schemas.microsoft.com/office/drawing/2014/main" id="{3268D95E-8DDF-492D-9ACA-D3A4F8EFBF18}"/>
            </a:ext>
          </a:extLst>
        </xdr:cNvPr>
        <xdr:cNvSpPr txBox="1"/>
      </xdr:nvSpPr>
      <xdr:spPr>
        <a:xfrm>
          <a:off x="4480560" y="61036200"/>
          <a:ext cx="312927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302</xdr:row>
      <xdr:rowOff>0</xdr:rowOff>
    </xdr:from>
    <xdr:to>
      <xdr:col>3</xdr:col>
      <xdr:colOff>12699</xdr:colOff>
      <xdr:row>303</xdr:row>
      <xdr:rowOff>6350</xdr:rowOff>
    </xdr:to>
    <xdr:sp macro="" textlink="">
      <xdr:nvSpPr>
        <xdr:cNvPr id="142" name="TextBox 141">
          <a:extLst>
            <a:ext uri="{FF2B5EF4-FFF2-40B4-BE49-F238E27FC236}">
              <a16:creationId xmlns:a16="http://schemas.microsoft.com/office/drawing/2014/main" id="{8D21DEBF-AB5A-4AD3-8599-DD347DD97BAF}"/>
            </a:ext>
          </a:extLst>
        </xdr:cNvPr>
        <xdr:cNvSpPr txBox="1"/>
      </xdr:nvSpPr>
      <xdr:spPr>
        <a:xfrm>
          <a:off x="4480560" y="63779400"/>
          <a:ext cx="312927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306</xdr:row>
      <xdr:rowOff>0</xdr:rowOff>
    </xdr:from>
    <xdr:to>
      <xdr:col>3</xdr:col>
      <xdr:colOff>12699</xdr:colOff>
      <xdr:row>307</xdr:row>
      <xdr:rowOff>6350</xdr:rowOff>
    </xdr:to>
    <xdr:sp macro="" textlink="">
      <xdr:nvSpPr>
        <xdr:cNvPr id="143" name="TextBox 142">
          <a:extLst>
            <a:ext uri="{FF2B5EF4-FFF2-40B4-BE49-F238E27FC236}">
              <a16:creationId xmlns:a16="http://schemas.microsoft.com/office/drawing/2014/main" id="{C82C57CF-3B49-429F-AEFB-BF981E4E815A}"/>
            </a:ext>
          </a:extLst>
        </xdr:cNvPr>
        <xdr:cNvSpPr txBox="1"/>
      </xdr:nvSpPr>
      <xdr:spPr>
        <a:xfrm>
          <a:off x="4480560" y="64693800"/>
          <a:ext cx="312927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313</xdr:row>
      <xdr:rowOff>0</xdr:rowOff>
    </xdr:from>
    <xdr:to>
      <xdr:col>3</xdr:col>
      <xdr:colOff>12699</xdr:colOff>
      <xdr:row>314</xdr:row>
      <xdr:rowOff>6350</xdr:rowOff>
    </xdr:to>
    <xdr:sp macro="" textlink="">
      <xdr:nvSpPr>
        <xdr:cNvPr id="144" name="TextBox 143">
          <a:extLst>
            <a:ext uri="{FF2B5EF4-FFF2-40B4-BE49-F238E27FC236}">
              <a16:creationId xmlns:a16="http://schemas.microsoft.com/office/drawing/2014/main" id="{DBA19E1F-5212-4DC4-B20C-B91B84F00969}"/>
            </a:ext>
          </a:extLst>
        </xdr:cNvPr>
        <xdr:cNvSpPr txBox="1"/>
      </xdr:nvSpPr>
      <xdr:spPr>
        <a:xfrm>
          <a:off x="4480560" y="66294000"/>
          <a:ext cx="312927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322</xdr:row>
      <xdr:rowOff>0</xdr:rowOff>
    </xdr:from>
    <xdr:to>
      <xdr:col>3</xdr:col>
      <xdr:colOff>12699</xdr:colOff>
      <xdr:row>323</xdr:row>
      <xdr:rowOff>6350</xdr:rowOff>
    </xdr:to>
    <xdr:sp macro="" textlink="">
      <xdr:nvSpPr>
        <xdr:cNvPr id="145" name="TextBox 144">
          <a:extLst>
            <a:ext uri="{FF2B5EF4-FFF2-40B4-BE49-F238E27FC236}">
              <a16:creationId xmlns:a16="http://schemas.microsoft.com/office/drawing/2014/main" id="{4CB8DFDC-3E99-462D-8D0A-0366263EFD59}"/>
            </a:ext>
          </a:extLst>
        </xdr:cNvPr>
        <xdr:cNvSpPr txBox="1"/>
      </xdr:nvSpPr>
      <xdr:spPr>
        <a:xfrm>
          <a:off x="4480560" y="68305680"/>
          <a:ext cx="312927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331</xdr:row>
      <xdr:rowOff>0</xdr:rowOff>
    </xdr:from>
    <xdr:to>
      <xdr:col>3</xdr:col>
      <xdr:colOff>12699</xdr:colOff>
      <xdr:row>332</xdr:row>
      <xdr:rowOff>6350</xdr:rowOff>
    </xdr:to>
    <xdr:sp macro="" textlink="">
      <xdr:nvSpPr>
        <xdr:cNvPr id="146" name="TextBox 145">
          <a:extLst>
            <a:ext uri="{FF2B5EF4-FFF2-40B4-BE49-F238E27FC236}">
              <a16:creationId xmlns:a16="http://schemas.microsoft.com/office/drawing/2014/main" id="{7FA10774-FCE8-47EF-BCD6-3F64CE63FFE4}"/>
            </a:ext>
          </a:extLst>
        </xdr:cNvPr>
        <xdr:cNvSpPr txBox="1"/>
      </xdr:nvSpPr>
      <xdr:spPr>
        <a:xfrm>
          <a:off x="4480560" y="70317360"/>
          <a:ext cx="312927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340</xdr:row>
      <xdr:rowOff>0</xdr:rowOff>
    </xdr:from>
    <xdr:to>
      <xdr:col>3</xdr:col>
      <xdr:colOff>12699</xdr:colOff>
      <xdr:row>341</xdr:row>
      <xdr:rowOff>6350</xdr:rowOff>
    </xdr:to>
    <xdr:sp macro="" textlink="">
      <xdr:nvSpPr>
        <xdr:cNvPr id="147" name="TextBox 146">
          <a:extLst>
            <a:ext uri="{FF2B5EF4-FFF2-40B4-BE49-F238E27FC236}">
              <a16:creationId xmlns:a16="http://schemas.microsoft.com/office/drawing/2014/main" id="{68BA01A9-97A2-49DC-9261-1850FA4929FB}"/>
            </a:ext>
          </a:extLst>
        </xdr:cNvPr>
        <xdr:cNvSpPr txBox="1"/>
      </xdr:nvSpPr>
      <xdr:spPr>
        <a:xfrm>
          <a:off x="4480560" y="72329040"/>
          <a:ext cx="312927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349</xdr:row>
      <xdr:rowOff>0</xdr:rowOff>
    </xdr:from>
    <xdr:to>
      <xdr:col>3</xdr:col>
      <xdr:colOff>12699</xdr:colOff>
      <xdr:row>350</xdr:row>
      <xdr:rowOff>6350</xdr:rowOff>
    </xdr:to>
    <xdr:sp macro="" textlink="">
      <xdr:nvSpPr>
        <xdr:cNvPr id="148" name="TextBox 147">
          <a:extLst>
            <a:ext uri="{FF2B5EF4-FFF2-40B4-BE49-F238E27FC236}">
              <a16:creationId xmlns:a16="http://schemas.microsoft.com/office/drawing/2014/main" id="{89907AF7-4740-4B82-86BC-010785D464C9}"/>
            </a:ext>
          </a:extLst>
        </xdr:cNvPr>
        <xdr:cNvSpPr txBox="1"/>
      </xdr:nvSpPr>
      <xdr:spPr>
        <a:xfrm>
          <a:off x="4480560" y="74340720"/>
          <a:ext cx="312927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358</xdr:row>
      <xdr:rowOff>0</xdr:rowOff>
    </xdr:from>
    <xdr:to>
      <xdr:col>3</xdr:col>
      <xdr:colOff>12699</xdr:colOff>
      <xdr:row>359</xdr:row>
      <xdr:rowOff>6350</xdr:rowOff>
    </xdr:to>
    <xdr:sp macro="" textlink="">
      <xdr:nvSpPr>
        <xdr:cNvPr id="149" name="TextBox 148">
          <a:extLst>
            <a:ext uri="{FF2B5EF4-FFF2-40B4-BE49-F238E27FC236}">
              <a16:creationId xmlns:a16="http://schemas.microsoft.com/office/drawing/2014/main" id="{AB70B67B-C38F-4848-8801-C29474B3DF08}"/>
            </a:ext>
          </a:extLst>
        </xdr:cNvPr>
        <xdr:cNvSpPr txBox="1"/>
      </xdr:nvSpPr>
      <xdr:spPr>
        <a:xfrm>
          <a:off x="4480560" y="76352400"/>
          <a:ext cx="312927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367</xdr:row>
      <xdr:rowOff>0</xdr:rowOff>
    </xdr:from>
    <xdr:to>
      <xdr:col>3</xdr:col>
      <xdr:colOff>12699</xdr:colOff>
      <xdr:row>368</xdr:row>
      <xdr:rowOff>6350</xdr:rowOff>
    </xdr:to>
    <xdr:sp macro="" textlink="">
      <xdr:nvSpPr>
        <xdr:cNvPr id="150" name="TextBox 149">
          <a:extLst>
            <a:ext uri="{FF2B5EF4-FFF2-40B4-BE49-F238E27FC236}">
              <a16:creationId xmlns:a16="http://schemas.microsoft.com/office/drawing/2014/main" id="{4C383EA7-FCCF-4D01-B7BF-E705D6579802}"/>
            </a:ext>
          </a:extLst>
        </xdr:cNvPr>
        <xdr:cNvSpPr txBox="1"/>
      </xdr:nvSpPr>
      <xdr:spPr>
        <a:xfrm>
          <a:off x="4480560" y="78364080"/>
          <a:ext cx="312927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376</xdr:row>
      <xdr:rowOff>0</xdr:rowOff>
    </xdr:from>
    <xdr:to>
      <xdr:col>3</xdr:col>
      <xdr:colOff>12699</xdr:colOff>
      <xdr:row>377</xdr:row>
      <xdr:rowOff>6350</xdr:rowOff>
    </xdr:to>
    <xdr:sp macro="" textlink="">
      <xdr:nvSpPr>
        <xdr:cNvPr id="151" name="TextBox 150">
          <a:extLst>
            <a:ext uri="{FF2B5EF4-FFF2-40B4-BE49-F238E27FC236}">
              <a16:creationId xmlns:a16="http://schemas.microsoft.com/office/drawing/2014/main" id="{B7304B9A-59D7-43AB-9403-D660BDBC16FF}"/>
            </a:ext>
          </a:extLst>
        </xdr:cNvPr>
        <xdr:cNvSpPr txBox="1"/>
      </xdr:nvSpPr>
      <xdr:spPr>
        <a:xfrm>
          <a:off x="4480560" y="80375760"/>
          <a:ext cx="312927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385</xdr:row>
      <xdr:rowOff>0</xdr:rowOff>
    </xdr:from>
    <xdr:to>
      <xdr:col>3</xdr:col>
      <xdr:colOff>12699</xdr:colOff>
      <xdr:row>386</xdr:row>
      <xdr:rowOff>6350</xdr:rowOff>
    </xdr:to>
    <xdr:sp macro="" textlink="">
      <xdr:nvSpPr>
        <xdr:cNvPr id="152" name="TextBox 151">
          <a:extLst>
            <a:ext uri="{FF2B5EF4-FFF2-40B4-BE49-F238E27FC236}">
              <a16:creationId xmlns:a16="http://schemas.microsoft.com/office/drawing/2014/main" id="{DF47C9D3-7B52-4DE9-B6F0-DFB979F0ADB1}"/>
            </a:ext>
          </a:extLst>
        </xdr:cNvPr>
        <xdr:cNvSpPr txBox="1"/>
      </xdr:nvSpPr>
      <xdr:spPr>
        <a:xfrm>
          <a:off x="4480560" y="82387440"/>
          <a:ext cx="312927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400</xdr:row>
      <xdr:rowOff>0</xdr:rowOff>
    </xdr:from>
    <xdr:to>
      <xdr:col>3</xdr:col>
      <xdr:colOff>12699</xdr:colOff>
      <xdr:row>401</xdr:row>
      <xdr:rowOff>6350</xdr:rowOff>
    </xdr:to>
    <xdr:sp macro="" textlink="">
      <xdr:nvSpPr>
        <xdr:cNvPr id="153" name="TextBox 152">
          <a:extLst>
            <a:ext uri="{FF2B5EF4-FFF2-40B4-BE49-F238E27FC236}">
              <a16:creationId xmlns:a16="http://schemas.microsoft.com/office/drawing/2014/main" id="{1789DC8E-9EC2-42E1-BF0D-1992D4EEA525}"/>
            </a:ext>
          </a:extLst>
        </xdr:cNvPr>
        <xdr:cNvSpPr txBox="1"/>
      </xdr:nvSpPr>
      <xdr:spPr>
        <a:xfrm>
          <a:off x="4480560" y="85725000"/>
          <a:ext cx="312927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420</xdr:row>
      <xdr:rowOff>0</xdr:rowOff>
    </xdr:from>
    <xdr:to>
      <xdr:col>3</xdr:col>
      <xdr:colOff>12699</xdr:colOff>
      <xdr:row>421</xdr:row>
      <xdr:rowOff>6350</xdr:rowOff>
    </xdr:to>
    <xdr:sp macro="" textlink="">
      <xdr:nvSpPr>
        <xdr:cNvPr id="154" name="TextBox 153">
          <a:extLst>
            <a:ext uri="{FF2B5EF4-FFF2-40B4-BE49-F238E27FC236}">
              <a16:creationId xmlns:a16="http://schemas.microsoft.com/office/drawing/2014/main" id="{1EB05DF5-0388-4915-AB7A-26FC81E84A54}"/>
            </a:ext>
          </a:extLst>
        </xdr:cNvPr>
        <xdr:cNvSpPr txBox="1"/>
      </xdr:nvSpPr>
      <xdr:spPr>
        <a:xfrm>
          <a:off x="4480560" y="89885520"/>
          <a:ext cx="312927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432</xdr:row>
      <xdr:rowOff>0</xdr:rowOff>
    </xdr:from>
    <xdr:to>
      <xdr:col>3</xdr:col>
      <xdr:colOff>12699</xdr:colOff>
      <xdr:row>433</xdr:row>
      <xdr:rowOff>6350</xdr:rowOff>
    </xdr:to>
    <xdr:sp macro="" textlink="">
      <xdr:nvSpPr>
        <xdr:cNvPr id="155" name="TextBox 154">
          <a:extLst>
            <a:ext uri="{FF2B5EF4-FFF2-40B4-BE49-F238E27FC236}">
              <a16:creationId xmlns:a16="http://schemas.microsoft.com/office/drawing/2014/main" id="{448A24AF-6E29-45F3-8741-635C6A2D4553}"/>
            </a:ext>
          </a:extLst>
        </xdr:cNvPr>
        <xdr:cNvSpPr txBox="1"/>
      </xdr:nvSpPr>
      <xdr:spPr>
        <a:xfrm>
          <a:off x="4480560" y="92583000"/>
          <a:ext cx="312927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444</xdr:row>
      <xdr:rowOff>0</xdr:rowOff>
    </xdr:from>
    <xdr:to>
      <xdr:col>3</xdr:col>
      <xdr:colOff>12699</xdr:colOff>
      <xdr:row>445</xdr:row>
      <xdr:rowOff>6350</xdr:rowOff>
    </xdr:to>
    <xdr:sp macro="" textlink="">
      <xdr:nvSpPr>
        <xdr:cNvPr id="156" name="TextBox 155">
          <a:extLst>
            <a:ext uri="{FF2B5EF4-FFF2-40B4-BE49-F238E27FC236}">
              <a16:creationId xmlns:a16="http://schemas.microsoft.com/office/drawing/2014/main" id="{CD2FB752-C637-4DE4-AE7A-239848C654C4}"/>
            </a:ext>
          </a:extLst>
        </xdr:cNvPr>
        <xdr:cNvSpPr txBox="1"/>
      </xdr:nvSpPr>
      <xdr:spPr>
        <a:xfrm>
          <a:off x="4480560" y="95280480"/>
          <a:ext cx="312927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457</xdr:row>
      <xdr:rowOff>0</xdr:rowOff>
    </xdr:from>
    <xdr:to>
      <xdr:col>3</xdr:col>
      <xdr:colOff>38100</xdr:colOff>
      <xdr:row>458</xdr:row>
      <xdr:rowOff>12700</xdr:rowOff>
    </xdr:to>
    <xdr:sp macro="" textlink="">
      <xdr:nvSpPr>
        <xdr:cNvPr id="157" name="TextBox 156">
          <a:extLst>
            <a:ext uri="{FF2B5EF4-FFF2-40B4-BE49-F238E27FC236}">
              <a16:creationId xmlns:a16="http://schemas.microsoft.com/office/drawing/2014/main" id="{B9FC06E4-372C-4F5F-93EE-816D862C516A}"/>
            </a:ext>
          </a:extLst>
        </xdr:cNvPr>
        <xdr:cNvSpPr txBox="1"/>
      </xdr:nvSpPr>
      <xdr:spPr>
        <a:xfrm>
          <a:off x="4480560" y="98160840"/>
          <a:ext cx="315468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460</xdr:row>
      <xdr:rowOff>0</xdr:rowOff>
    </xdr:from>
    <xdr:to>
      <xdr:col>2</xdr:col>
      <xdr:colOff>3247571</xdr:colOff>
      <xdr:row>461</xdr:row>
      <xdr:rowOff>9071</xdr:rowOff>
    </xdr:to>
    <xdr:sp macro="" textlink="">
      <xdr:nvSpPr>
        <xdr:cNvPr id="158" name="TextBox 157">
          <a:extLst>
            <a:ext uri="{FF2B5EF4-FFF2-40B4-BE49-F238E27FC236}">
              <a16:creationId xmlns:a16="http://schemas.microsoft.com/office/drawing/2014/main" id="{6B347942-FE29-4D7B-A39C-C54E7234B089}"/>
            </a:ext>
          </a:extLst>
        </xdr:cNvPr>
        <xdr:cNvSpPr txBox="1"/>
      </xdr:nvSpPr>
      <xdr:spPr>
        <a:xfrm>
          <a:off x="4480560" y="98938080"/>
          <a:ext cx="3118031" cy="23767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471</xdr:row>
      <xdr:rowOff>0</xdr:rowOff>
    </xdr:from>
    <xdr:to>
      <xdr:col>3</xdr:col>
      <xdr:colOff>12699</xdr:colOff>
      <xdr:row>472</xdr:row>
      <xdr:rowOff>6350</xdr:rowOff>
    </xdr:to>
    <xdr:sp macro="" textlink="">
      <xdr:nvSpPr>
        <xdr:cNvPr id="159" name="TextBox 158">
          <a:extLst>
            <a:ext uri="{FF2B5EF4-FFF2-40B4-BE49-F238E27FC236}">
              <a16:creationId xmlns:a16="http://schemas.microsoft.com/office/drawing/2014/main" id="{796134F6-86E2-469F-B603-6CD37D2A601E}"/>
            </a:ext>
          </a:extLst>
        </xdr:cNvPr>
        <xdr:cNvSpPr txBox="1"/>
      </xdr:nvSpPr>
      <xdr:spPr>
        <a:xfrm>
          <a:off x="4480560" y="101178360"/>
          <a:ext cx="312927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474</xdr:row>
      <xdr:rowOff>0</xdr:rowOff>
    </xdr:from>
    <xdr:to>
      <xdr:col>3</xdr:col>
      <xdr:colOff>25400</xdr:colOff>
      <xdr:row>475</xdr:row>
      <xdr:rowOff>12700</xdr:rowOff>
    </xdr:to>
    <xdr:sp macro="" textlink="">
      <xdr:nvSpPr>
        <xdr:cNvPr id="160" name="TextBox 159">
          <a:extLst>
            <a:ext uri="{FF2B5EF4-FFF2-40B4-BE49-F238E27FC236}">
              <a16:creationId xmlns:a16="http://schemas.microsoft.com/office/drawing/2014/main" id="{D756BDCC-9075-4E99-A66B-69E82876295F}"/>
            </a:ext>
          </a:extLst>
        </xdr:cNvPr>
        <xdr:cNvSpPr txBox="1"/>
      </xdr:nvSpPr>
      <xdr:spPr>
        <a:xfrm>
          <a:off x="4480560" y="101818440"/>
          <a:ext cx="314198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Fee in $</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477</xdr:row>
      <xdr:rowOff>0</xdr:rowOff>
    </xdr:from>
    <xdr:to>
      <xdr:col>3</xdr:col>
      <xdr:colOff>12699</xdr:colOff>
      <xdr:row>478</xdr:row>
      <xdr:rowOff>6350</xdr:rowOff>
    </xdr:to>
    <xdr:sp macro="" textlink="">
      <xdr:nvSpPr>
        <xdr:cNvPr id="161" name="TextBox 160">
          <a:extLst>
            <a:ext uri="{FF2B5EF4-FFF2-40B4-BE49-F238E27FC236}">
              <a16:creationId xmlns:a16="http://schemas.microsoft.com/office/drawing/2014/main" id="{AFCA3E39-E48D-479B-ADB7-558464C470E7}"/>
            </a:ext>
          </a:extLst>
        </xdr:cNvPr>
        <xdr:cNvSpPr txBox="1"/>
      </xdr:nvSpPr>
      <xdr:spPr>
        <a:xfrm>
          <a:off x="4480560" y="102458520"/>
          <a:ext cx="312927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480</xdr:row>
      <xdr:rowOff>0</xdr:rowOff>
    </xdr:from>
    <xdr:to>
      <xdr:col>3</xdr:col>
      <xdr:colOff>12699</xdr:colOff>
      <xdr:row>481</xdr:row>
      <xdr:rowOff>6350</xdr:rowOff>
    </xdr:to>
    <xdr:sp macro="" textlink="">
      <xdr:nvSpPr>
        <xdr:cNvPr id="162" name="TextBox 161">
          <a:extLst>
            <a:ext uri="{FF2B5EF4-FFF2-40B4-BE49-F238E27FC236}">
              <a16:creationId xmlns:a16="http://schemas.microsoft.com/office/drawing/2014/main" id="{F2E8FE7F-1957-4E40-A179-9C41BC2833CC}"/>
            </a:ext>
          </a:extLst>
        </xdr:cNvPr>
        <xdr:cNvSpPr txBox="1"/>
      </xdr:nvSpPr>
      <xdr:spPr>
        <a:xfrm>
          <a:off x="4480560" y="103098600"/>
          <a:ext cx="312927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487</xdr:row>
      <xdr:rowOff>0</xdr:rowOff>
    </xdr:from>
    <xdr:to>
      <xdr:col>3</xdr:col>
      <xdr:colOff>12699</xdr:colOff>
      <xdr:row>488</xdr:row>
      <xdr:rowOff>6350</xdr:rowOff>
    </xdr:to>
    <xdr:sp macro="" textlink="">
      <xdr:nvSpPr>
        <xdr:cNvPr id="163" name="TextBox 162">
          <a:extLst>
            <a:ext uri="{FF2B5EF4-FFF2-40B4-BE49-F238E27FC236}">
              <a16:creationId xmlns:a16="http://schemas.microsoft.com/office/drawing/2014/main" id="{98946F1E-889D-414B-B68F-EACF285853D1}"/>
            </a:ext>
          </a:extLst>
        </xdr:cNvPr>
        <xdr:cNvSpPr txBox="1"/>
      </xdr:nvSpPr>
      <xdr:spPr>
        <a:xfrm>
          <a:off x="4480560" y="104561640"/>
          <a:ext cx="312927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493</xdr:row>
      <xdr:rowOff>0</xdr:rowOff>
    </xdr:from>
    <xdr:to>
      <xdr:col>3</xdr:col>
      <xdr:colOff>12699</xdr:colOff>
      <xdr:row>494</xdr:row>
      <xdr:rowOff>6350</xdr:rowOff>
    </xdr:to>
    <xdr:sp macro="" textlink="">
      <xdr:nvSpPr>
        <xdr:cNvPr id="164" name="TextBox 163">
          <a:extLst>
            <a:ext uri="{FF2B5EF4-FFF2-40B4-BE49-F238E27FC236}">
              <a16:creationId xmlns:a16="http://schemas.microsoft.com/office/drawing/2014/main" id="{B16947F8-0ACD-4ED1-9F32-90FB1F9B1F8C}"/>
            </a:ext>
          </a:extLst>
        </xdr:cNvPr>
        <xdr:cNvSpPr txBox="1"/>
      </xdr:nvSpPr>
      <xdr:spPr>
        <a:xfrm>
          <a:off x="4480560" y="105887520"/>
          <a:ext cx="312927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496</xdr:row>
      <xdr:rowOff>0</xdr:rowOff>
    </xdr:from>
    <xdr:to>
      <xdr:col>3</xdr:col>
      <xdr:colOff>12699</xdr:colOff>
      <xdr:row>497</xdr:row>
      <xdr:rowOff>6350</xdr:rowOff>
    </xdr:to>
    <xdr:sp macro="" textlink="">
      <xdr:nvSpPr>
        <xdr:cNvPr id="165" name="TextBox 164">
          <a:extLst>
            <a:ext uri="{FF2B5EF4-FFF2-40B4-BE49-F238E27FC236}">
              <a16:creationId xmlns:a16="http://schemas.microsoft.com/office/drawing/2014/main" id="{512C3168-D06A-4A5A-A91F-53F5E45511DA}"/>
            </a:ext>
          </a:extLst>
        </xdr:cNvPr>
        <xdr:cNvSpPr txBox="1"/>
      </xdr:nvSpPr>
      <xdr:spPr>
        <a:xfrm>
          <a:off x="4480560" y="106527600"/>
          <a:ext cx="312927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501</xdr:row>
      <xdr:rowOff>0</xdr:rowOff>
    </xdr:from>
    <xdr:to>
      <xdr:col>3</xdr:col>
      <xdr:colOff>12699</xdr:colOff>
      <xdr:row>502</xdr:row>
      <xdr:rowOff>6350</xdr:rowOff>
    </xdr:to>
    <xdr:sp macro="" textlink="">
      <xdr:nvSpPr>
        <xdr:cNvPr id="166" name="TextBox 165">
          <a:extLst>
            <a:ext uri="{FF2B5EF4-FFF2-40B4-BE49-F238E27FC236}">
              <a16:creationId xmlns:a16="http://schemas.microsoft.com/office/drawing/2014/main" id="{924DBD2A-7EC3-4C57-AC82-62F9FD794376}"/>
            </a:ext>
          </a:extLst>
        </xdr:cNvPr>
        <xdr:cNvSpPr txBox="1"/>
      </xdr:nvSpPr>
      <xdr:spPr>
        <a:xfrm>
          <a:off x="4480560" y="107624880"/>
          <a:ext cx="312927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504</xdr:row>
      <xdr:rowOff>0</xdr:rowOff>
    </xdr:from>
    <xdr:to>
      <xdr:col>3</xdr:col>
      <xdr:colOff>12699</xdr:colOff>
      <xdr:row>505</xdr:row>
      <xdr:rowOff>6350</xdr:rowOff>
    </xdr:to>
    <xdr:sp macro="" textlink="">
      <xdr:nvSpPr>
        <xdr:cNvPr id="167" name="TextBox 166">
          <a:extLst>
            <a:ext uri="{FF2B5EF4-FFF2-40B4-BE49-F238E27FC236}">
              <a16:creationId xmlns:a16="http://schemas.microsoft.com/office/drawing/2014/main" id="{0F27D2B5-D987-4A4E-9E0F-C30190CF7115}"/>
            </a:ext>
          </a:extLst>
        </xdr:cNvPr>
        <xdr:cNvSpPr txBox="1"/>
      </xdr:nvSpPr>
      <xdr:spPr>
        <a:xfrm>
          <a:off x="4480560" y="108402120"/>
          <a:ext cx="312927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 and fill in one date only</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19050</xdr:colOff>
      <xdr:row>514</xdr:row>
      <xdr:rowOff>6350</xdr:rowOff>
    </xdr:from>
    <xdr:to>
      <xdr:col>3</xdr:col>
      <xdr:colOff>31749</xdr:colOff>
      <xdr:row>515</xdr:row>
      <xdr:rowOff>12700</xdr:rowOff>
    </xdr:to>
    <xdr:sp macro="" textlink="">
      <xdr:nvSpPr>
        <xdr:cNvPr id="168" name="TextBox 167">
          <a:extLst>
            <a:ext uri="{FF2B5EF4-FFF2-40B4-BE49-F238E27FC236}">
              <a16:creationId xmlns:a16="http://schemas.microsoft.com/office/drawing/2014/main" id="{14A50625-ED2A-49B7-9616-748839228AC9}"/>
            </a:ext>
          </a:extLst>
        </xdr:cNvPr>
        <xdr:cNvSpPr txBox="1"/>
      </xdr:nvSpPr>
      <xdr:spPr>
        <a:xfrm>
          <a:off x="4499610" y="110603030"/>
          <a:ext cx="312927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 and fill in one date only</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528</xdr:row>
      <xdr:rowOff>0</xdr:rowOff>
    </xdr:from>
    <xdr:to>
      <xdr:col>3</xdr:col>
      <xdr:colOff>12699</xdr:colOff>
      <xdr:row>529</xdr:row>
      <xdr:rowOff>6350</xdr:rowOff>
    </xdr:to>
    <xdr:sp macro="" textlink="">
      <xdr:nvSpPr>
        <xdr:cNvPr id="169" name="TextBox 168">
          <a:extLst>
            <a:ext uri="{FF2B5EF4-FFF2-40B4-BE49-F238E27FC236}">
              <a16:creationId xmlns:a16="http://schemas.microsoft.com/office/drawing/2014/main" id="{C3C6F287-BB1C-4016-BD93-EE10F08AB79F}"/>
            </a:ext>
          </a:extLst>
        </xdr:cNvPr>
        <xdr:cNvSpPr txBox="1"/>
      </xdr:nvSpPr>
      <xdr:spPr>
        <a:xfrm>
          <a:off x="4480560" y="113659920"/>
          <a:ext cx="312927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 </a:t>
          </a:r>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536</xdr:row>
      <xdr:rowOff>0</xdr:rowOff>
    </xdr:from>
    <xdr:to>
      <xdr:col>3</xdr:col>
      <xdr:colOff>12699</xdr:colOff>
      <xdr:row>537</xdr:row>
      <xdr:rowOff>6350</xdr:rowOff>
    </xdr:to>
    <xdr:sp macro="" textlink="">
      <xdr:nvSpPr>
        <xdr:cNvPr id="170" name="TextBox 169">
          <a:extLst>
            <a:ext uri="{FF2B5EF4-FFF2-40B4-BE49-F238E27FC236}">
              <a16:creationId xmlns:a16="http://schemas.microsoft.com/office/drawing/2014/main" id="{6740A15A-FDB8-4C22-8634-A6EA85233EAA}"/>
            </a:ext>
          </a:extLst>
        </xdr:cNvPr>
        <xdr:cNvSpPr txBox="1"/>
      </xdr:nvSpPr>
      <xdr:spPr>
        <a:xfrm>
          <a:off x="4480560" y="115397280"/>
          <a:ext cx="312927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544</xdr:row>
      <xdr:rowOff>0</xdr:rowOff>
    </xdr:from>
    <xdr:to>
      <xdr:col>3</xdr:col>
      <xdr:colOff>12699</xdr:colOff>
      <xdr:row>545</xdr:row>
      <xdr:rowOff>6350</xdr:rowOff>
    </xdr:to>
    <xdr:sp macro="" textlink="">
      <xdr:nvSpPr>
        <xdr:cNvPr id="171" name="TextBox 170">
          <a:extLst>
            <a:ext uri="{FF2B5EF4-FFF2-40B4-BE49-F238E27FC236}">
              <a16:creationId xmlns:a16="http://schemas.microsoft.com/office/drawing/2014/main" id="{06445C80-2B84-41C7-9751-6D865E91E312}"/>
            </a:ext>
          </a:extLst>
        </xdr:cNvPr>
        <xdr:cNvSpPr txBox="1"/>
      </xdr:nvSpPr>
      <xdr:spPr>
        <a:xfrm>
          <a:off x="4480560" y="117180360"/>
          <a:ext cx="312927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558</xdr:row>
      <xdr:rowOff>0</xdr:rowOff>
    </xdr:from>
    <xdr:to>
      <xdr:col>3</xdr:col>
      <xdr:colOff>12699</xdr:colOff>
      <xdr:row>559</xdr:row>
      <xdr:rowOff>6350</xdr:rowOff>
    </xdr:to>
    <xdr:sp macro="" textlink="">
      <xdr:nvSpPr>
        <xdr:cNvPr id="172" name="TextBox 171">
          <a:extLst>
            <a:ext uri="{FF2B5EF4-FFF2-40B4-BE49-F238E27FC236}">
              <a16:creationId xmlns:a16="http://schemas.microsoft.com/office/drawing/2014/main" id="{2A7F803D-BF16-400D-8BF7-EC36817244C5}"/>
            </a:ext>
          </a:extLst>
        </xdr:cNvPr>
        <xdr:cNvSpPr txBox="1"/>
      </xdr:nvSpPr>
      <xdr:spPr>
        <a:xfrm>
          <a:off x="4480560" y="120152160"/>
          <a:ext cx="312927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563</xdr:row>
      <xdr:rowOff>0</xdr:rowOff>
    </xdr:from>
    <xdr:to>
      <xdr:col>3</xdr:col>
      <xdr:colOff>12699</xdr:colOff>
      <xdr:row>564</xdr:row>
      <xdr:rowOff>6350</xdr:rowOff>
    </xdr:to>
    <xdr:sp macro="" textlink="">
      <xdr:nvSpPr>
        <xdr:cNvPr id="173" name="TextBox 172">
          <a:extLst>
            <a:ext uri="{FF2B5EF4-FFF2-40B4-BE49-F238E27FC236}">
              <a16:creationId xmlns:a16="http://schemas.microsoft.com/office/drawing/2014/main" id="{42BA385E-677A-4032-BA16-A901DC889F1B}"/>
            </a:ext>
          </a:extLst>
        </xdr:cNvPr>
        <xdr:cNvSpPr txBox="1"/>
      </xdr:nvSpPr>
      <xdr:spPr>
        <a:xfrm>
          <a:off x="4480560" y="121843800"/>
          <a:ext cx="312927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574</xdr:row>
      <xdr:rowOff>0</xdr:rowOff>
    </xdr:from>
    <xdr:to>
      <xdr:col>3</xdr:col>
      <xdr:colOff>12699</xdr:colOff>
      <xdr:row>575</xdr:row>
      <xdr:rowOff>6350</xdr:rowOff>
    </xdr:to>
    <xdr:sp macro="" textlink="">
      <xdr:nvSpPr>
        <xdr:cNvPr id="174" name="TextBox 173">
          <a:extLst>
            <a:ext uri="{FF2B5EF4-FFF2-40B4-BE49-F238E27FC236}">
              <a16:creationId xmlns:a16="http://schemas.microsoft.com/office/drawing/2014/main" id="{58C51EF3-DAD7-43C7-B601-EAEAB3B1D59B}"/>
            </a:ext>
          </a:extLst>
        </xdr:cNvPr>
        <xdr:cNvSpPr txBox="1"/>
      </xdr:nvSpPr>
      <xdr:spPr>
        <a:xfrm>
          <a:off x="4480560" y="124175520"/>
          <a:ext cx="312927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Free Response</a:t>
          </a:r>
          <a:r>
            <a:rPr lang="en-US" sz="1100" b="1" baseline="0">
              <a:solidFill>
                <a:schemeClr val="dk1"/>
              </a:solidFill>
              <a:effectLst/>
              <a:latin typeface="+mn-lt"/>
              <a:ea typeface="+mn-ea"/>
              <a:cs typeface="+mn-cs"/>
            </a:rPr>
            <a:t> (please no URLs)</a:t>
          </a:r>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581</xdr:row>
      <xdr:rowOff>0</xdr:rowOff>
    </xdr:from>
    <xdr:to>
      <xdr:col>3</xdr:col>
      <xdr:colOff>12699</xdr:colOff>
      <xdr:row>582</xdr:row>
      <xdr:rowOff>6350</xdr:rowOff>
    </xdr:to>
    <xdr:sp macro="" textlink="">
      <xdr:nvSpPr>
        <xdr:cNvPr id="175" name="TextBox 174">
          <a:extLst>
            <a:ext uri="{FF2B5EF4-FFF2-40B4-BE49-F238E27FC236}">
              <a16:creationId xmlns:a16="http://schemas.microsoft.com/office/drawing/2014/main" id="{D1E05825-FB7D-4604-A534-B7A30F7471FA}"/>
            </a:ext>
          </a:extLst>
        </xdr:cNvPr>
        <xdr:cNvSpPr txBox="1"/>
      </xdr:nvSpPr>
      <xdr:spPr>
        <a:xfrm>
          <a:off x="4480560" y="125547120"/>
          <a:ext cx="312927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590</xdr:row>
      <xdr:rowOff>0</xdr:rowOff>
    </xdr:from>
    <xdr:to>
      <xdr:col>3</xdr:col>
      <xdr:colOff>12699</xdr:colOff>
      <xdr:row>591</xdr:row>
      <xdr:rowOff>6350</xdr:rowOff>
    </xdr:to>
    <xdr:sp macro="" textlink="">
      <xdr:nvSpPr>
        <xdr:cNvPr id="176" name="TextBox 175">
          <a:extLst>
            <a:ext uri="{FF2B5EF4-FFF2-40B4-BE49-F238E27FC236}">
              <a16:creationId xmlns:a16="http://schemas.microsoft.com/office/drawing/2014/main" id="{DA6DEC68-E42F-418C-9F41-323F6FC9BB95}"/>
            </a:ext>
          </a:extLst>
        </xdr:cNvPr>
        <xdr:cNvSpPr txBox="1"/>
      </xdr:nvSpPr>
      <xdr:spPr>
        <a:xfrm>
          <a:off x="4480560" y="127741680"/>
          <a:ext cx="312927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586</xdr:row>
      <xdr:rowOff>0</xdr:rowOff>
    </xdr:from>
    <xdr:to>
      <xdr:col>3</xdr:col>
      <xdr:colOff>12699</xdr:colOff>
      <xdr:row>587</xdr:row>
      <xdr:rowOff>6350</xdr:rowOff>
    </xdr:to>
    <xdr:sp macro="" textlink="">
      <xdr:nvSpPr>
        <xdr:cNvPr id="177" name="TextBox 176">
          <a:extLst>
            <a:ext uri="{FF2B5EF4-FFF2-40B4-BE49-F238E27FC236}">
              <a16:creationId xmlns:a16="http://schemas.microsoft.com/office/drawing/2014/main" id="{09186864-7242-434E-9DA2-C02BBF8619F6}"/>
            </a:ext>
          </a:extLst>
        </xdr:cNvPr>
        <xdr:cNvSpPr txBox="1"/>
      </xdr:nvSpPr>
      <xdr:spPr>
        <a:xfrm>
          <a:off x="4480560" y="126873000"/>
          <a:ext cx="312927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94</xdr:row>
      <xdr:rowOff>0</xdr:rowOff>
    </xdr:from>
    <xdr:to>
      <xdr:col>3</xdr:col>
      <xdr:colOff>12699</xdr:colOff>
      <xdr:row>95</xdr:row>
      <xdr:rowOff>6350</xdr:rowOff>
    </xdr:to>
    <xdr:sp macro="" textlink="">
      <xdr:nvSpPr>
        <xdr:cNvPr id="178" name="TextBox 177">
          <a:extLst>
            <a:ext uri="{FF2B5EF4-FFF2-40B4-BE49-F238E27FC236}">
              <a16:creationId xmlns:a16="http://schemas.microsoft.com/office/drawing/2014/main" id="{56BF9E12-723C-4C38-9AE0-502634F922A4}"/>
            </a:ext>
          </a:extLst>
        </xdr:cNvPr>
        <xdr:cNvSpPr txBox="1"/>
      </xdr:nvSpPr>
      <xdr:spPr>
        <a:xfrm>
          <a:off x="4480560" y="19019520"/>
          <a:ext cx="312927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298</xdr:row>
      <xdr:rowOff>0</xdr:rowOff>
    </xdr:from>
    <xdr:to>
      <xdr:col>3</xdr:col>
      <xdr:colOff>12699</xdr:colOff>
      <xdr:row>299</xdr:row>
      <xdr:rowOff>6350</xdr:rowOff>
    </xdr:to>
    <xdr:sp macro="" textlink="">
      <xdr:nvSpPr>
        <xdr:cNvPr id="179" name="TextBox 178">
          <a:extLst>
            <a:ext uri="{FF2B5EF4-FFF2-40B4-BE49-F238E27FC236}">
              <a16:creationId xmlns:a16="http://schemas.microsoft.com/office/drawing/2014/main" id="{08CFF587-7601-4B38-9877-C7C4FA276400}"/>
            </a:ext>
          </a:extLst>
        </xdr:cNvPr>
        <xdr:cNvSpPr txBox="1"/>
      </xdr:nvSpPr>
      <xdr:spPr>
        <a:xfrm>
          <a:off x="4480560" y="62865000"/>
          <a:ext cx="312927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538</xdr:row>
      <xdr:rowOff>0</xdr:rowOff>
    </xdr:from>
    <xdr:to>
      <xdr:col>3</xdr:col>
      <xdr:colOff>12699</xdr:colOff>
      <xdr:row>539</xdr:row>
      <xdr:rowOff>6350</xdr:rowOff>
    </xdr:to>
    <xdr:sp macro="" textlink="">
      <xdr:nvSpPr>
        <xdr:cNvPr id="180" name="TextBox 179">
          <a:extLst>
            <a:ext uri="{FF2B5EF4-FFF2-40B4-BE49-F238E27FC236}">
              <a16:creationId xmlns:a16="http://schemas.microsoft.com/office/drawing/2014/main" id="{CC02E15E-5B01-4B2E-8C1F-4269A386FAAF}"/>
            </a:ext>
          </a:extLst>
        </xdr:cNvPr>
        <xdr:cNvSpPr txBox="1"/>
      </xdr:nvSpPr>
      <xdr:spPr>
        <a:xfrm>
          <a:off x="4480560" y="115991640"/>
          <a:ext cx="312927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524</xdr:row>
      <xdr:rowOff>0</xdr:rowOff>
    </xdr:from>
    <xdr:to>
      <xdr:col>3</xdr:col>
      <xdr:colOff>12699</xdr:colOff>
      <xdr:row>525</xdr:row>
      <xdr:rowOff>6350</xdr:rowOff>
    </xdr:to>
    <xdr:sp macro="" textlink="">
      <xdr:nvSpPr>
        <xdr:cNvPr id="181" name="TextBox 180">
          <a:extLst>
            <a:ext uri="{FF2B5EF4-FFF2-40B4-BE49-F238E27FC236}">
              <a16:creationId xmlns:a16="http://schemas.microsoft.com/office/drawing/2014/main" id="{26C7F7AC-AF10-40FE-87CE-9D6F5FC5A339}"/>
            </a:ext>
          </a:extLst>
        </xdr:cNvPr>
        <xdr:cNvSpPr txBox="1"/>
      </xdr:nvSpPr>
      <xdr:spPr>
        <a:xfrm>
          <a:off x="4480560" y="112836960"/>
          <a:ext cx="312927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Amount in $</a:t>
          </a:r>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294</xdr:row>
      <xdr:rowOff>0</xdr:rowOff>
    </xdr:from>
    <xdr:to>
      <xdr:col>3</xdr:col>
      <xdr:colOff>12699</xdr:colOff>
      <xdr:row>295</xdr:row>
      <xdr:rowOff>6350</xdr:rowOff>
    </xdr:to>
    <xdr:sp macro="" textlink="">
      <xdr:nvSpPr>
        <xdr:cNvPr id="182" name="TextBox 181">
          <a:extLst>
            <a:ext uri="{FF2B5EF4-FFF2-40B4-BE49-F238E27FC236}">
              <a16:creationId xmlns:a16="http://schemas.microsoft.com/office/drawing/2014/main" id="{916ADE5E-EE83-48BF-A42A-89D3577086EA}"/>
            </a:ext>
          </a:extLst>
        </xdr:cNvPr>
        <xdr:cNvSpPr txBox="1"/>
      </xdr:nvSpPr>
      <xdr:spPr>
        <a:xfrm>
          <a:off x="4480560" y="61950600"/>
          <a:ext cx="312927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89</xdr:row>
      <xdr:rowOff>0</xdr:rowOff>
    </xdr:from>
    <xdr:to>
      <xdr:col>2</xdr:col>
      <xdr:colOff>19050</xdr:colOff>
      <xdr:row>90</xdr:row>
      <xdr:rowOff>31749</xdr:rowOff>
    </xdr:to>
    <xdr:sp macro="" textlink="">
      <xdr:nvSpPr>
        <xdr:cNvPr id="183" name="TextBox 182">
          <a:extLst>
            <a:ext uri="{FF2B5EF4-FFF2-40B4-BE49-F238E27FC236}">
              <a16:creationId xmlns:a16="http://schemas.microsoft.com/office/drawing/2014/main" id="{C8525276-45EA-4416-9C0E-5F2706FC3B86}"/>
            </a:ext>
          </a:extLst>
        </xdr:cNvPr>
        <xdr:cNvSpPr txBox="1"/>
      </xdr:nvSpPr>
      <xdr:spPr>
        <a:xfrm>
          <a:off x="594360" y="17967960"/>
          <a:ext cx="3905250" cy="21462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Waiting List</a:t>
          </a:r>
        </a:p>
      </xdr:txBody>
    </xdr:sp>
    <xdr:clientData/>
  </xdr:twoCellAnchor>
  <xdr:twoCellAnchor>
    <xdr:from>
      <xdr:col>2</xdr:col>
      <xdr:colOff>0</xdr:colOff>
      <xdr:row>141</xdr:row>
      <xdr:rowOff>0</xdr:rowOff>
    </xdr:from>
    <xdr:to>
      <xdr:col>3</xdr:col>
      <xdr:colOff>25400</xdr:colOff>
      <xdr:row>141</xdr:row>
      <xdr:rowOff>222250</xdr:rowOff>
    </xdr:to>
    <xdr:sp macro="" textlink="">
      <xdr:nvSpPr>
        <xdr:cNvPr id="184" name="TextBox 183">
          <a:extLst>
            <a:ext uri="{FF2B5EF4-FFF2-40B4-BE49-F238E27FC236}">
              <a16:creationId xmlns:a16="http://schemas.microsoft.com/office/drawing/2014/main" id="{5D31225D-2016-41D0-9329-2E109AE8EB8A}"/>
            </a:ext>
          </a:extLst>
        </xdr:cNvPr>
        <xdr:cNvSpPr txBox="1"/>
      </xdr:nvSpPr>
      <xdr:spPr>
        <a:xfrm>
          <a:off x="4480560" y="28666440"/>
          <a:ext cx="314198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518</xdr:row>
      <xdr:rowOff>0</xdr:rowOff>
    </xdr:from>
    <xdr:to>
      <xdr:col>3</xdr:col>
      <xdr:colOff>12700</xdr:colOff>
      <xdr:row>519</xdr:row>
      <xdr:rowOff>12700</xdr:rowOff>
    </xdr:to>
    <xdr:sp macro="" textlink="">
      <xdr:nvSpPr>
        <xdr:cNvPr id="185" name="TextBox 184">
          <a:extLst>
            <a:ext uri="{FF2B5EF4-FFF2-40B4-BE49-F238E27FC236}">
              <a16:creationId xmlns:a16="http://schemas.microsoft.com/office/drawing/2014/main" id="{2B424C04-C4D3-4BF0-88CE-5CA0D6A75D06}"/>
            </a:ext>
          </a:extLst>
        </xdr:cNvPr>
        <xdr:cNvSpPr txBox="1"/>
      </xdr:nvSpPr>
      <xdr:spPr>
        <a:xfrm>
          <a:off x="4480560" y="111511080"/>
          <a:ext cx="312928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r>
            <a:rPr lang="en-US" sz="1100" b="1" baseline="0">
              <a:solidFill>
                <a:schemeClr val="dk1"/>
              </a:solidFill>
              <a:effectLst/>
              <a:latin typeface="+mn-lt"/>
              <a:ea typeface="+mn-ea"/>
              <a:cs typeface="+mn-cs"/>
            </a:rPr>
            <a:t> of weeks</a:t>
          </a:r>
          <a:endParaRPr lang="en-US"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0</xdr:colOff>
      <xdr:row>2</xdr:row>
      <xdr:rowOff>152400</xdr:rowOff>
    </xdr:to>
    <xdr:sp macro="" textlink="">
      <xdr:nvSpPr>
        <xdr:cNvPr id="2" name="TextBox 1">
          <a:extLst>
            <a:ext uri="{FF2B5EF4-FFF2-40B4-BE49-F238E27FC236}">
              <a16:creationId xmlns:a16="http://schemas.microsoft.com/office/drawing/2014/main" id="{F40DD4C8-D91A-4879-AAFC-926F76104606}"/>
            </a:ext>
          </a:extLst>
        </xdr:cNvPr>
        <xdr:cNvSpPr txBox="1"/>
      </xdr:nvSpPr>
      <xdr:spPr>
        <a:xfrm>
          <a:off x="457200" y="182880"/>
          <a:ext cx="10965180" cy="33528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D. TRANSFER ADMISSION</a:t>
          </a:r>
        </a:p>
      </xdr:txBody>
    </xdr:sp>
    <xdr:clientData/>
  </xdr:twoCellAnchor>
  <xdr:twoCellAnchor>
    <xdr:from>
      <xdr:col>1</xdr:col>
      <xdr:colOff>0</xdr:colOff>
      <xdr:row>4</xdr:row>
      <xdr:rowOff>0</xdr:rowOff>
    </xdr:from>
    <xdr:to>
      <xdr:col>11</xdr:col>
      <xdr:colOff>317500</xdr:colOff>
      <xdr:row>5</xdr:row>
      <xdr:rowOff>146050</xdr:rowOff>
    </xdr:to>
    <xdr:sp macro="" textlink="">
      <xdr:nvSpPr>
        <xdr:cNvPr id="3" name="TextBox 2">
          <a:extLst>
            <a:ext uri="{FF2B5EF4-FFF2-40B4-BE49-F238E27FC236}">
              <a16:creationId xmlns:a16="http://schemas.microsoft.com/office/drawing/2014/main" id="{4CD2022B-28ED-40F3-A053-4CAD292EE178}"/>
            </a:ext>
          </a:extLst>
        </xdr:cNvPr>
        <xdr:cNvSpPr txBox="1"/>
      </xdr:nvSpPr>
      <xdr:spPr>
        <a:xfrm>
          <a:off x="457200" y="731520"/>
          <a:ext cx="10673080" cy="3289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D1-D2: Fall Applicants</a:t>
          </a:r>
          <a:r>
            <a:rPr lang="en-US"/>
            <a:t> </a:t>
          </a:r>
          <a:endParaRPr lang="en-US" sz="1100"/>
        </a:p>
      </xdr:txBody>
    </xdr:sp>
    <xdr:clientData/>
  </xdr:twoCellAnchor>
  <xdr:twoCellAnchor>
    <xdr:from>
      <xdr:col>1</xdr:col>
      <xdr:colOff>19050</xdr:colOff>
      <xdr:row>16</xdr:row>
      <xdr:rowOff>171450</xdr:rowOff>
    </xdr:from>
    <xdr:to>
      <xdr:col>2</xdr:col>
      <xdr:colOff>38100</xdr:colOff>
      <xdr:row>18</xdr:row>
      <xdr:rowOff>19050</xdr:rowOff>
    </xdr:to>
    <xdr:sp macro="" textlink="">
      <xdr:nvSpPr>
        <xdr:cNvPr id="4" name="TextBox 3">
          <a:extLst>
            <a:ext uri="{FF2B5EF4-FFF2-40B4-BE49-F238E27FC236}">
              <a16:creationId xmlns:a16="http://schemas.microsoft.com/office/drawing/2014/main" id="{34C861C6-9884-44B5-94F4-8232BE0DE80D}"/>
            </a:ext>
          </a:extLst>
        </xdr:cNvPr>
        <xdr:cNvSpPr txBox="1"/>
      </xdr:nvSpPr>
      <xdr:spPr>
        <a:xfrm>
          <a:off x="476250" y="3920490"/>
          <a:ext cx="2861310" cy="25908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Transfer Admission Applicants</a:t>
          </a:r>
        </a:p>
      </xdr:txBody>
    </xdr:sp>
    <xdr:clientData/>
  </xdr:twoCellAnchor>
  <xdr:twoCellAnchor>
    <xdr:from>
      <xdr:col>1</xdr:col>
      <xdr:colOff>0</xdr:colOff>
      <xdr:row>25</xdr:row>
      <xdr:rowOff>0</xdr:rowOff>
    </xdr:from>
    <xdr:to>
      <xdr:col>2</xdr:col>
      <xdr:colOff>19050</xdr:colOff>
      <xdr:row>26</xdr:row>
      <xdr:rowOff>31750</xdr:rowOff>
    </xdr:to>
    <xdr:sp macro="" textlink="">
      <xdr:nvSpPr>
        <xdr:cNvPr id="5" name="TextBox 4">
          <a:extLst>
            <a:ext uri="{FF2B5EF4-FFF2-40B4-BE49-F238E27FC236}">
              <a16:creationId xmlns:a16="http://schemas.microsoft.com/office/drawing/2014/main" id="{DCE29FA4-751C-41AA-9260-52018F639BBC}"/>
            </a:ext>
          </a:extLst>
        </xdr:cNvPr>
        <xdr:cNvSpPr txBox="1"/>
      </xdr:nvSpPr>
      <xdr:spPr>
        <a:xfrm>
          <a:off x="457200" y="5669280"/>
          <a:ext cx="2861310" cy="260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Admits</a:t>
          </a:r>
        </a:p>
      </xdr:txBody>
    </xdr:sp>
    <xdr:clientData/>
  </xdr:twoCellAnchor>
  <xdr:twoCellAnchor>
    <xdr:from>
      <xdr:col>1</xdr:col>
      <xdr:colOff>0</xdr:colOff>
      <xdr:row>32</xdr:row>
      <xdr:rowOff>0</xdr:rowOff>
    </xdr:from>
    <xdr:to>
      <xdr:col>2</xdr:col>
      <xdr:colOff>19050</xdr:colOff>
      <xdr:row>33</xdr:row>
      <xdr:rowOff>31750</xdr:rowOff>
    </xdr:to>
    <xdr:sp macro="" textlink="">
      <xdr:nvSpPr>
        <xdr:cNvPr id="6" name="TextBox 5">
          <a:extLst>
            <a:ext uri="{FF2B5EF4-FFF2-40B4-BE49-F238E27FC236}">
              <a16:creationId xmlns:a16="http://schemas.microsoft.com/office/drawing/2014/main" id="{DD9384C0-BE4D-40CF-9390-5FEF59EA8703}"/>
            </a:ext>
          </a:extLst>
        </xdr:cNvPr>
        <xdr:cNvSpPr txBox="1"/>
      </xdr:nvSpPr>
      <xdr:spPr>
        <a:xfrm>
          <a:off x="457200" y="7223760"/>
          <a:ext cx="2861310" cy="260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Admits</a:t>
          </a:r>
        </a:p>
      </xdr:txBody>
    </xdr:sp>
    <xdr:clientData/>
  </xdr:twoCellAnchor>
  <xdr:twoCellAnchor>
    <xdr:from>
      <xdr:col>1</xdr:col>
      <xdr:colOff>12700</xdr:colOff>
      <xdr:row>11</xdr:row>
      <xdr:rowOff>57150</xdr:rowOff>
    </xdr:from>
    <xdr:to>
      <xdr:col>2</xdr:col>
      <xdr:colOff>2921000</xdr:colOff>
      <xdr:row>15</xdr:row>
      <xdr:rowOff>158750</xdr:rowOff>
    </xdr:to>
    <xdr:sp macro="" textlink="">
      <xdr:nvSpPr>
        <xdr:cNvPr id="7" name="TextBox 6">
          <a:extLst>
            <a:ext uri="{FF2B5EF4-FFF2-40B4-BE49-F238E27FC236}">
              <a16:creationId xmlns:a16="http://schemas.microsoft.com/office/drawing/2014/main" id="{7641B3E4-678D-403C-B2F6-DE3EF18AE464}"/>
            </a:ext>
          </a:extLst>
        </xdr:cNvPr>
        <xdr:cNvSpPr txBox="1"/>
      </xdr:nvSpPr>
      <xdr:spPr>
        <a:xfrm>
          <a:off x="469900" y="2846070"/>
          <a:ext cx="5468620" cy="8788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Provide the number of students who applied, were admitted, and enrolled as degree-seeking transfer students in Fall 2024.</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If your institution collects and reports non-binary gender data, please use the "Another Gender" category.</a:t>
          </a:r>
          <a:endParaRPr lang="en-US" sz="1100" b="1"/>
        </a:p>
      </xdr:txBody>
    </xdr:sp>
    <xdr:clientData/>
  </xdr:twoCellAnchor>
  <xdr:twoCellAnchor>
    <xdr:from>
      <xdr:col>1</xdr:col>
      <xdr:colOff>19050</xdr:colOff>
      <xdr:row>24</xdr:row>
      <xdr:rowOff>171450</xdr:rowOff>
    </xdr:from>
    <xdr:to>
      <xdr:col>2</xdr:col>
      <xdr:colOff>38100</xdr:colOff>
      <xdr:row>26</xdr:row>
      <xdr:rowOff>19050</xdr:rowOff>
    </xdr:to>
    <xdr:sp macro="" textlink="">
      <xdr:nvSpPr>
        <xdr:cNvPr id="8" name="TextBox 7">
          <a:extLst>
            <a:ext uri="{FF2B5EF4-FFF2-40B4-BE49-F238E27FC236}">
              <a16:creationId xmlns:a16="http://schemas.microsoft.com/office/drawing/2014/main" id="{7E511BBE-75EA-405E-901F-F62E6A4A0595}"/>
            </a:ext>
          </a:extLst>
        </xdr:cNvPr>
        <xdr:cNvSpPr txBox="1"/>
      </xdr:nvSpPr>
      <xdr:spPr>
        <a:xfrm>
          <a:off x="476250" y="5657850"/>
          <a:ext cx="2861310" cy="25908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Transfer Admission Admitted</a:t>
          </a:r>
        </a:p>
      </xdr:txBody>
    </xdr:sp>
    <xdr:clientData/>
  </xdr:twoCellAnchor>
  <xdr:twoCellAnchor>
    <xdr:from>
      <xdr:col>1</xdr:col>
      <xdr:colOff>19050</xdr:colOff>
      <xdr:row>31</xdr:row>
      <xdr:rowOff>171450</xdr:rowOff>
    </xdr:from>
    <xdr:to>
      <xdr:col>2</xdr:col>
      <xdr:colOff>38100</xdr:colOff>
      <xdr:row>33</xdr:row>
      <xdr:rowOff>19050</xdr:rowOff>
    </xdr:to>
    <xdr:sp macro="" textlink="">
      <xdr:nvSpPr>
        <xdr:cNvPr id="9" name="TextBox 8">
          <a:extLst>
            <a:ext uri="{FF2B5EF4-FFF2-40B4-BE49-F238E27FC236}">
              <a16:creationId xmlns:a16="http://schemas.microsoft.com/office/drawing/2014/main" id="{D767716D-543F-4D73-8443-7BAFC0446208}"/>
            </a:ext>
          </a:extLst>
        </xdr:cNvPr>
        <xdr:cNvSpPr txBox="1"/>
      </xdr:nvSpPr>
      <xdr:spPr>
        <a:xfrm>
          <a:off x="476250" y="7212330"/>
          <a:ext cx="2861310" cy="25908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Transfer Admission Enrolled</a:t>
          </a:r>
        </a:p>
      </xdr:txBody>
    </xdr:sp>
    <xdr:clientData/>
  </xdr:twoCellAnchor>
  <xdr:twoCellAnchor>
    <xdr:from>
      <xdr:col>1</xdr:col>
      <xdr:colOff>0</xdr:colOff>
      <xdr:row>39</xdr:row>
      <xdr:rowOff>0</xdr:rowOff>
    </xdr:from>
    <xdr:to>
      <xdr:col>3</xdr:col>
      <xdr:colOff>19050</xdr:colOff>
      <xdr:row>41</xdr:row>
      <xdr:rowOff>114300</xdr:rowOff>
    </xdr:to>
    <xdr:sp macro="" textlink="">
      <xdr:nvSpPr>
        <xdr:cNvPr id="10" name="TextBox 9">
          <a:extLst>
            <a:ext uri="{FF2B5EF4-FFF2-40B4-BE49-F238E27FC236}">
              <a16:creationId xmlns:a16="http://schemas.microsoft.com/office/drawing/2014/main" id="{E46C18B1-42A8-4F21-B6CD-67892FDC9BA6}"/>
            </a:ext>
          </a:extLst>
        </xdr:cNvPr>
        <xdr:cNvSpPr txBox="1"/>
      </xdr:nvSpPr>
      <xdr:spPr>
        <a:xfrm>
          <a:off x="457200" y="8778240"/>
          <a:ext cx="5497830" cy="4800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D3-D11: Application for Admission</a:t>
          </a:r>
          <a:r>
            <a:rPr lang="en-US"/>
            <a:t> </a:t>
          </a:r>
        </a:p>
        <a:p>
          <a:r>
            <a:rPr lang="en-US" sz="1100" b="0" i="0" u="none" strike="noStrike">
              <a:solidFill>
                <a:schemeClr val="dk1"/>
              </a:solidFill>
              <a:effectLst/>
              <a:latin typeface="+mn-lt"/>
              <a:ea typeface="+mn-ea"/>
              <a:cs typeface="+mn-cs"/>
            </a:rPr>
            <a:t>Indicate terms for which transfers may enroll:</a:t>
          </a:r>
          <a:r>
            <a:rPr lang="en-US"/>
            <a:t> </a:t>
          </a:r>
          <a:endParaRPr lang="en-US" sz="1100" b="1"/>
        </a:p>
      </xdr:txBody>
    </xdr:sp>
    <xdr:clientData/>
  </xdr:twoCellAnchor>
  <xdr:twoCellAnchor>
    <xdr:from>
      <xdr:col>1</xdr:col>
      <xdr:colOff>0</xdr:colOff>
      <xdr:row>64</xdr:row>
      <xdr:rowOff>0</xdr:rowOff>
    </xdr:from>
    <xdr:to>
      <xdr:col>2</xdr:col>
      <xdr:colOff>38100</xdr:colOff>
      <xdr:row>65</xdr:row>
      <xdr:rowOff>12700</xdr:rowOff>
    </xdr:to>
    <xdr:sp macro="" textlink="">
      <xdr:nvSpPr>
        <xdr:cNvPr id="11" name="TextBox 10">
          <a:extLst>
            <a:ext uri="{FF2B5EF4-FFF2-40B4-BE49-F238E27FC236}">
              <a16:creationId xmlns:a16="http://schemas.microsoft.com/office/drawing/2014/main" id="{F2B1A62C-A31A-45A0-804D-7E94AA9273D1}"/>
            </a:ext>
          </a:extLst>
        </xdr:cNvPr>
        <xdr:cNvSpPr txBox="1"/>
      </xdr:nvSpPr>
      <xdr:spPr>
        <a:xfrm>
          <a:off x="457200" y="14447520"/>
          <a:ext cx="288036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Requirements</a:t>
          </a:r>
        </a:p>
      </xdr:txBody>
    </xdr:sp>
    <xdr:clientData/>
  </xdr:twoCellAnchor>
  <xdr:twoCellAnchor>
    <xdr:from>
      <xdr:col>2</xdr:col>
      <xdr:colOff>0</xdr:colOff>
      <xdr:row>64</xdr:row>
      <xdr:rowOff>0</xdr:rowOff>
    </xdr:from>
    <xdr:to>
      <xdr:col>3</xdr:col>
      <xdr:colOff>0</xdr:colOff>
      <xdr:row>65</xdr:row>
      <xdr:rowOff>6350</xdr:rowOff>
    </xdr:to>
    <xdr:sp macro="" textlink="">
      <xdr:nvSpPr>
        <xdr:cNvPr id="12" name="TextBox 11">
          <a:extLst>
            <a:ext uri="{FF2B5EF4-FFF2-40B4-BE49-F238E27FC236}">
              <a16:creationId xmlns:a16="http://schemas.microsoft.com/office/drawing/2014/main" id="{25556E56-BDE5-4109-92E5-B99114D331C5}"/>
            </a:ext>
          </a:extLst>
        </xdr:cNvPr>
        <xdr:cNvSpPr txBox="1"/>
      </xdr:nvSpPr>
      <xdr:spPr>
        <a:xfrm>
          <a:off x="3299460" y="14447520"/>
          <a:ext cx="263652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a:p>
          <a:pPr algn="l"/>
          <a:endParaRPr lang="en-US" sz="1100" b="1"/>
        </a:p>
        <a:p>
          <a:pPr algn="l"/>
          <a:endParaRPr lang="en-US" sz="1100" b="1"/>
        </a:p>
      </xdr:txBody>
    </xdr:sp>
    <xdr:clientData/>
  </xdr:twoCellAnchor>
  <xdr:twoCellAnchor>
    <xdr:from>
      <xdr:col>2</xdr:col>
      <xdr:colOff>0</xdr:colOff>
      <xdr:row>72</xdr:row>
      <xdr:rowOff>0</xdr:rowOff>
    </xdr:from>
    <xdr:to>
      <xdr:col>3</xdr:col>
      <xdr:colOff>6350</xdr:colOff>
      <xdr:row>73</xdr:row>
      <xdr:rowOff>6350</xdr:rowOff>
    </xdr:to>
    <xdr:sp macro="" textlink="">
      <xdr:nvSpPr>
        <xdr:cNvPr id="13" name="TextBox 12">
          <a:extLst>
            <a:ext uri="{FF2B5EF4-FFF2-40B4-BE49-F238E27FC236}">
              <a16:creationId xmlns:a16="http://schemas.microsoft.com/office/drawing/2014/main" id="{236C8A00-FF33-44E9-A194-001502CFF99F}"/>
            </a:ext>
          </a:extLst>
        </xdr:cNvPr>
        <xdr:cNvSpPr txBox="1"/>
      </xdr:nvSpPr>
      <xdr:spPr>
        <a:xfrm>
          <a:off x="3299460" y="16230600"/>
          <a:ext cx="2642870" cy="18923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GPA</a:t>
          </a:r>
        </a:p>
        <a:p>
          <a:pPr algn="l"/>
          <a:endParaRPr lang="en-US" sz="1100" b="1"/>
        </a:p>
        <a:p>
          <a:pPr algn="l"/>
          <a:endParaRPr lang="en-US" sz="1100" b="1"/>
        </a:p>
      </xdr:txBody>
    </xdr:sp>
    <xdr:clientData/>
  </xdr:twoCellAnchor>
  <xdr:twoCellAnchor>
    <xdr:from>
      <xdr:col>2</xdr:col>
      <xdr:colOff>0</xdr:colOff>
      <xdr:row>78</xdr:row>
      <xdr:rowOff>0</xdr:rowOff>
    </xdr:from>
    <xdr:to>
      <xdr:col>3</xdr:col>
      <xdr:colOff>12700</xdr:colOff>
      <xdr:row>79</xdr:row>
      <xdr:rowOff>25400</xdr:rowOff>
    </xdr:to>
    <xdr:sp macro="" textlink="">
      <xdr:nvSpPr>
        <xdr:cNvPr id="14" name="TextBox 13">
          <a:extLst>
            <a:ext uri="{FF2B5EF4-FFF2-40B4-BE49-F238E27FC236}">
              <a16:creationId xmlns:a16="http://schemas.microsoft.com/office/drawing/2014/main" id="{D952C390-A95E-4B83-BAD1-BC6D013A6B95}"/>
            </a:ext>
          </a:extLst>
        </xdr:cNvPr>
        <xdr:cNvSpPr txBox="1"/>
      </xdr:nvSpPr>
      <xdr:spPr>
        <a:xfrm>
          <a:off x="3299460" y="18242280"/>
          <a:ext cx="2649220" cy="254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 (no</a:t>
          </a:r>
          <a:r>
            <a:rPr lang="en-US" sz="1100" b="1" baseline="0"/>
            <a:t> URLs please)</a:t>
          </a:r>
          <a:endParaRPr lang="en-US" sz="1100" b="1"/>
        </a:p>
        <a:p>
          <a:pPr algn="l"/>
          <a:endParaRPr lang="en-US" sz="1100" b="1"/>
        </a:p>
        <a:p>
          <a:pPr algn="l"/>
          <a:endParaRPr lang="en-US" sz="1100" b="1"/>
        </a:p>
      </xdr:txBody>
    </xdr:sp>
    <xdr:clientData/>
  </xdr:twoCellAnchor>
  <xdr:twoCellAnchor>
    <xdr:from>
      <xdr:col>1</xdr:col>
      <xdr:colOff>0</xdr:colOff>
      <xdr:row>82</xdr:row>
      <xdr:rowOff>0</xdr:rowOff>
    </xdr:from>
    <xdr:to>
      <xdr:col>2</xdr:col>
      <xdr:colOff>2057400</xdr:colOff>
      <xdr:row>85</xdr:row>
      <xdr:rowOff>88900</xdr:rowOff>
    </xdr:to>
    <xdr:sp macro="" textlink="">
      <xdr:nvSpPr>
        <xdr:cNvPr id="15" name="TextBox 14">
          <a:extLst>
            <a:ext uri="{FF2B5EF4-FFF2-40B4-BE49-F238E27FC236}">
              <a16:creationId xmlns:a16="http://schemas.microsoft.com/office/drawing/2014/main" id="{A651CB12-4B11-49CC-BF42-54538CA73DE6}"/>
            </a:ext>
          </a:extLst>
        </xdr:cNvPr>
        <xdr:cNvSpPr txBox="1"/>
      </xdr:nvSpPr>
      <xdr:spPr>
        <a:xfrm>
          <a:off x="457200" y="19202400"/>
          <a:ext cx="4899660" cy="63754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List application priority, closing, notification, and candidate reply dates for transfer students. If applications are reviewed on a continuous or rolling basis, place a check mark in the “Rolling admission” column.</a:t>
          </a:r>
          <a:endParaRPr lang="en-US" sz="1100" b="1"/>
        </a:p>
      </xdr:txBody>
    </xdr:sp>
    <xdr:clientData/>
  </xdr:twoCellAnchor>
  <xdr:twoCellAnchor>
    <xdr:from>
      <xdr:col>1</xdr:col>
      <xdr:colOff>0</xdr:colOff>
      <xdr:row>86</xdr:row>
      <xdr:rowOff>0</xdr:rowOff>
    </xdr:from>
    <xdr:to>
      <xdr:col>2</xdr:col>
      <xdr:colOff>38100</xdr:colOff>
      <xdr:row>87</xdr:row>
      <xdr:rowOff>12700</xdr:rowOff>
    </xdr:to>
    <xdr:sp macro="" textlink="">
      <xdr:nvSpPr>
        <xdr:cNvPr id="16" name="TextBox 15">
          <a:extLst>
            <a:ext uri="{FF2B5EF4-FFF2-40B4-BE49-F238E27FC236}">
              <a16:creationId xmlns:a16="http://schemas.microsoft.com/office/drawing/2014/main" id="{19071AB9-62B9-45BD-B6A9-1BAC00050F0A}"/>
            </a:ext>
          </a:extLst>
        </xdr:cNvPr>
        <xdr:cNvSpPr txBox="1"/>
      </xdr:nvSpPr>
      <xdr:spPr>
        <a:xfrm>
          <a:off x="457200" y="19933920"/>
          <a:ext cx="288036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86</xdr:row>
      <xdr:rowOff>0</xdr:rowOff>
    </xdr:from>
    <xdr:to>
      <xdr:col>3</xdr:col>
      <xdr:colOff>6350</xdr:colOff>
      <xdr:row>87</xdr:row>
      <xdr:rowOff>0</xdr:rowOff>
    </xdr:to>
    <xdr:sp macro="" textlink="">
      <xdr:nvSpPr>
        <xdr:cNvPr id="17" name="TextBox 16">
          <a:extLst>
            <a:ext uri="{FF2B5EF4-FFF2-40B4-BE49-F238E27FC236}">
              <a16:creationId xmlns:a16="http://schemas.microsoft.com/office/drawing/2014/main" id="{FF9FDEA2-AB34-4CFD-B1B8-9E936AC914D7}"/>
            </a:ext>
          </a:extLst>
        </xdr:cNvPr>
        <xdr:cNvSpPr txBox="1"/>
      </xdr:nvSpPr>
      <xdr:spPr>
        <a:xfrm>
          <a:off x="3299460" y="19933920"/>
          <a:ext cx="264287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Priority</a:t>
          </a:r>
          <a:r>
            <a:rPr lang="en-US" sz="1100" b="1" baseline="0"/>
            <a:t> Date</a:t>
          </a:r>
          <a:endParaRPr lang="en-US" sz="1100" b="1"/>
        </a:p>
        <a:p>
          <a:pPr algn="l"/>
          <a:endParaRPr lang="en-US" sz="1100" b="1"/>
        </a:p>
        <a:p>
          <a:pPr algn="l"/>
          <a:endParaRPr lang="en-US" sz="1100" b="1"/>
        </a:p>
      </xdr:txBody>
    </xdr:sp>
    <xdr:clientData/>
  </xdr:twoCellAnchor>
  <xdr:twoCellAnchor>
    <xdr:from>
      <xdr:col>1</xdr:col>
      <xdr:colOff>0</xdr:colOff>
      <xdr:row>92</xdr:row>
      <xdr:rowOff>0</xdr:rowOff>
    </xdr:from>
    <xdr:to>
      <xdr:col>2</xdr:col>
      <xdr:colOff>38100</xdr:colOff>
      <xdr:row>93</xdr:row>
      <xdr:rowOff>12700</xdr:rowOff>
    </xdr:to>
    <xdr:sp macro="" textlink="">
      <xdr:nvSpPr>
        <xdr:cNvPr id="18" name="TextBox 17">
          <a:extLst>
            <a:ext uri="{FF2B5EF4-FFF2-40B4-BE49-F238E27FC236}">
              <a16:creationId xmlns:a16="http://schemas.microsoft.com/office/drawing/2014/main" id="{63F8F687-9A57-44EC-8C66-786F7F62413E}"/>
            </a:ext>
          </a:extLst>
        </xdr:cNvPr>
        <xdr:cNvSpPr txBox="1"/>
      </xdr:nvSpPr>
      <xdr:spPr>
        <a:xfrm>
          <a:off x="457200" y="21259800"/>
          <a:ext cx="288036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92</xdr:row>
      <xdr:rowOff>0</xdr:rowOff>
    </xdr:from>
    <xdr:to>
      <xdr:col>3</xdr:col>
      <xdr:colOff>12700</xdr:colOff>
      <xdr:row>93</xdr:row>
      <xdr:rowOff>19050</xdr:rowOff>
    </xdr:to>
    <xdr:sp macro="" textlink="">
      <xdr:nvSpPr>
        <xdr:cNvPr id="19" name="TextBox 18">
          <a:extLst>
            <a:ext uri="{FF2B5EF4-FFF2-40B4-BE49-F238E27FC236}">
              <a16:creationId xmlns:a16="http://schemas.microsoft.com/office/drawing/2014/main" id="{211A119F-F71A-40E8-989D-446BC68A83D8}"/>
            </a:ext>
          </a:extLst>
        </xdr:cNvPr>
        <xdr:cNvSpPr txBox="1"/>
      </xdr:nvSpPr>
      <xdr:spPr>
        <a:xfrm>
          <a:off x="3299460" y="21259800"/>
          <a:ext cx="264922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baseline="0"/>
            <a:t>Closing Date</a:t>
          </a:r>
          <a:endParaRPr lang="en-US" sz="1100" b="1"/>
        </a:p>
        <a:p>
          <a:pPr algn="l"/>
          <a:endParaRPr lang="en-US" sz="1100" b="1"/>
        </a:p>
        <a:p>
          <a:pPr algn="l"/>
          <a:endParaRPr lang="en-US" sz="1100" b="1"/>
        </a:p>
      </xdr:txBody>
    </xdr:sp>
    <xdr:clientData/>
  </xdr:twoCellAnchor>
  <xdr:twoCellAnchor>
    <xdr:from>
      <xdr:col>1</xdr:col>
      <xdr:colOff>0</xdr:colOff>
      <xdr:row>98</xdr:row>
      <xdr:rowOff>0</xdr:rowOff>
    </xdr:from>
    <xdr:to>
      <xdr:col>2</xdr:col>
      <xdr:colOff>38100</xdr:colOff>
      <xdr:row>99</xdr:row>
      <xdr:rowOff>12700</xdr:rowOff>
    </xdr:to>
    <xdr:sp macro="" textlink="">
      <xdr:nvSpPr>
        <xdr:cNvPr id="20" name="TextBox 19">
          <a:extLst>
            <a:ext uri="{FF2B5EF4-FFF2-40B4-BE49-F238E27FC236}">
              <a16:creationId xmlns:a16="http://schemas.microsoft.com/office/drawing/2014/main" id="{3E0D1258-BA8F-445B-8846-464FEE2BD9CF}"/>
            </a:ext>
          </a:extLst>
        </xdr:cNvPr>
        <xdr:cNvSpPr txBox="1"/>
      </xdr:nvSpPr>
      <xdr:spPr>
        <a:xfrm>
          <a:off x="457200" y="22585680"/>
          <a:ext cx="288036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98</xdr:row>
      <xdr:rowOff>0</xdr:rowOff>
    </xdr:from>
    <xdr:to>
      <xdr:col>3</xdr:col>
      <xdr:colOff>19050</xdr:colOff>
      <xdr:row>99</xdr:row>
      <xdr:rowOff>12700</xdr:rowOff>
    </xdr:to>
    <xdr:sp macro="" textlink="">
      <xdr:nvSpPr>
        <xdr:cNvPr id="21" name="TextBox 20">
          <a:extLst>
            <a:ext uri="{FF2B5EF4-FFF2-40B4-BE49-F238E27FC236}">
              <a16:creationId xmlns:a16="http://schemas.microsoft.com/office/drawing/2014/main" id="{2637B9DD-8D65-4521-881F-76E2166EB18A}"/>
            </a:ext>
          </a:extLst>
        </xdr:cNvPr>
        <xdr:cNvSpPr txBox="1"/>
      </xdr:nvSpPr>
      <xdr:spPr>
        <a:xfrm>
          <a:off x="3299460" y="22585680"/>
          <a:ext cx="265557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baseline="0"/>
            <a:t>Notification Date</a:t>
          </a:r>
          <a:endParaRPr lang="en-US" sz="1100" b="1"/>
        </a:p>
        <a:p>
          <a:pPr algn="l"/>
          <a:endParaRPr lang="en-US" sz="1100" b="1"/>
        </a:p>
        <a:p>
          <a:pPr algn="l"/>
          <a:endParaRPr lang="en-US" sz="1100" b="1"/>
        </a:p>
      </xdr:txBody>
    </xdr:sp>
    <xdr:clientData/>
  </xdr:twoCellAnchor>
  <xdr:twoCellAnchor>
    <xdr:from>
      <xdr:col>1</xdr:col>
      <xdr:colOff>0</xdr:colOff>
      <xdr:row>104</xdr:row>
      <xdr:rowOff>0</xdr:rowOff>
    </xdr:from>
    <xdr:to>
      <xdr:col>2</xdr:col>
      <xdr:colOff>38100</xdr:colOff>
      <xdr:row>105</xdr:row>
      <xdr:rowOff>12700</xdr:rowOff>
    </xdr:to>
    <xdr:sp macro="" textlink="">
      <xdr:nvSpPr>
        <xdr:cNvPr id="22" name="TextBox 21">
          <a:extLst>
            <a:ext uri="{FF2B5EF4-FFF2-40B4-BE49-F238E27FC236}">
              <a16:creationId xmlns:a16="http://schemas.microsoft.com/office/drawing/2014/main" id="{34E08187-0B44-4723-9EB6-652BD0E626CB}"/>
            </a:ext>
          </a:extLst>
        </xdr:cNvPr>
        <xdr:cNvSpPr txBox="1"/>
      </xdr:nvSpPr>
      <xdr:spPr>
        <a:xfrm>
          <a:off x="457200" y="23911560"/>
          <a:ext cx="288036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104</xdr:row>
      <xdr:rowOff>0</xdr:rowOff>
    </xdr:from>
    <xdr:to>
      <xdr:col>3</xdr:col>
      <xdr:colOff>12700</xdr:colOff>
      <xdr:row>105</xdr:row>
      <xdr:rowOff>12700</xdr:rowOff>
    </xdr:to>
    <xdr:sp macro="" textlink="">
      <xdr:nvSpPr>
        <xdr:cNvPr id="23" name="TextBox 22">
          <a:extLst>
            <a:ext uri="{FF2B5EF4-FFF2-40B4-BE49-F238E27FC236}">
              <a16:creationId xmlns:a16="http://schemas.microsoft.com/office/drawing/2014/main" id="{E0F228E0-09F7-4685-912D-BA31B9290BB2}"/>
            </a:ext>
          </a:extLst>
        </xdr:cNvPr>
        <xdr:cNvSpPr txBox="1"/>
      </xdr:nvSpPr>
      <xdr:spPr>
        <a:xfrm>
          <a:off x="3299460" y="23911560"/>
          <a:ext cx="264922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Reply</a:t>
          </a:r>
          <a:r>
            <a:rPr lang="en-US" sz="1100" b="1" baseline="0"/>
            <a:t> Date</a:t>
          </a:r>
          <a:endParaRPr lang="en-US" sz="1100" b="1"/>
        </a:p>
        <a:p>
          <a:pPr algn="l"/>
          <a:endParaRPr lang="en-US" sz="1100" b="1"/>
        </a:p>
        <a:p>
          <a:pPr algn="l"/>
          <a:endParaRPr lang="en-US" sz="1100" b="1"/>
        </a:p>
      </xdr:txBody>
    </xdr:sp>
    <xdr:clientData/>
  </xdr:twoCellAnchor>
  <xdr:twoCellAnchor>
    <xdr:from>
      <xdr:col>1</xdr:col>
      <xdr:colOff>0</xdr:colOff>
      <xdr:row>110</xdr:row>
      <xdr:rowOff>0</xdr:rowOff>
    </xdr:from>
    <xdr:to>
      <xdr:col>2</xdr:col>
      <xdr:colOff>38100</xdr:colOff>
      <xdr:row>111</xdr:row>
      <xdr:rowOff>12700</xdr:rowOff>
    </xdr:to>
    <xdr:sp macro="" textlink="">
      <xdr:nvSpPr>
        <xdr:cNvPr id="24" name="TextBox 23">
          <a:extLst>
            <a:ext uri="{FF2B5EF4-FFF2-40B4-BE49-F238E27FC236}">
              <a16:creationId xmlns:a16="http://schemas.microsoft.com/office/drawing/2014/main" id="{CD0D1C5D-D03F-4E9A-8C45-23C7EB94BF2E}"/>
            </a:ext>
          </a:extLst>
        </xdr:cNvPr>
        <xdr:cNvSpPr txBox="1"/>
      </xdr:nvSpPr>
      <xdr:spPr>
        <a:xfrm>
          <a:off x="457200" y="25237440"/>
          <a:ext cx="288036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110</xdr:row>
      <xdr:rowOff>0</xdr:rowOff>
    </xdr:from>
    <xdr:to>
      <xdr:col>3</xdr:col>
      <xdr:colOff>19050</xdr:colOff>
      <xdr:row>111</xdr:row>
      <xdr:rowOff>25400</xdr:rowOff>
    </xdr:to>
    <xdr:sp macro="" textlink="">
      <xdr:nvSpPr>
        <xdr:cNvPr id="25" name="TextBox 24">
          <a:extLst>
            <a:ext uri="{FF2B5EF4-FFF2-40B4-BE49-F238E27FC236}">
              <a16:creationId xmlns:a16="http://schemas.microsoft.com/office/drawing/2014/main" id="{0E190815-E209-45C8-B523-0457F008FB2E}"/>
            </a:ext>
          </a:extLst>
        </xdr:cNvPr>
        <xdr:cNvSpPr txBox="1"/>
      </xdr:nvSpPr>
      <xdr:spPr>
        <a:xfrm>
          <a:off x="3299460" y="25237440"/>
          <a:ext cx="2655570" cy="254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Rolling Admission</a:t>
          </a:r>
        </a:p>
        <a:p>
          <a:pPr algn="l"/>
          <a:endParaRPr lang="en-US" sz="1100" b="1"/>
        </a:p>
        <a:p>
          <a:pPr algn="l"/>
          <a:endParaRPr lang="en-US" sz="1100" b="1"/>
        </a:p>
      </xdr:txBody>
    </xdr:sp>
    <xdr:clientData/>
  </xdr:twoCellAnchor>
  <xdr:twoCellAnchor>
    <xdr:from>
      <xdr:col>2</xdr:col>
      <xdr:colOff>6350</xdr:colOff>
      <xdr:row>116</xdr:row>
      <xdr:rowOff>12700</xdr:rowOff>
    </xdr:from>
    <xdr:to>
      <xdr:col>3</xdr:col>
      <xdr:colOff>25400</xdr:colOff>
      <xdr:row>117</xdr:row>
      <xdr:rowOff>38100</xdr:rowOff>
    </xdr:to>
    <xdr:sp macro="" textlink="">
      <xdr:nvSpPr>
        <xdr:cNvPr id="26" name="TextBox 25">
          <a:extLst>
            <a:ext uri="{FF2B5EF4-FFF2-40B4-BE49-F238E27FC236}">
              <a16:creationId xmlns:a16="http://schemas.microsoft.com/office/drawing/2014/main" id="{0270ECA8-B2FB-444A-9344-EA5C764B3B54}"/>
            </a:ext>
          </a:extLst>
        </xdr:cNvPr>
        <xdr:cNvSpPr txBox="1"/>
      </xdr:nvSpPr>
      <xdr:spPr>
        <a:xfrm>
          <a:off x="3305810" y="26576020"/>
          <a:ext cx="2655570" cy="254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a:t>
          </a:r>
          <a:r>
            <a:rPr lang="en-US" sz="1100" b="1" baseline="0"/>
            <a:t> or 'N'</a:t>
          </a:r>
          <a:endParaRPr lang="en-US" sz="1100" b="1"/>
        </a:p>
        <a:p>
          <a:pPr algn="l"/>
          <a:endParaRPr lang="en-US" sz="1100" b="1"/>
        </a:p>
        <a:p>
          <a:pPr algn="l"/>
          <a:endParaRPr lang="en-US" sz="1100" b="1"/>
        </a:p>
      </xdr:txBody>
    </xdr:sp>
    <xdr:clientData/>
  </xdr:twoCellAnchor>
  <xdr:twoCellAnchor>
    <xdr:from>
      <xdr:col>2</xdr:col>
      <xdr:colOff>0</xdr:colOff>
      <xdr:row>119</xdr:row>
      <xdr:rowOff>0</xdr:rowOff>
    </xdr:from>
    <xdr:to>
      <xdr:col>3</xdr:col>
      <xdr:colOff>12700</xdr:colOff>
      <xdr:row>120</xdr:row>
      <xdr:rowOff>12700</xdr:rowOff>
    </xdr:to>
    <xdr:sp macro="" textlink="">
      <xdr:nvSpPr>
        <xdr:cNvPr id="27" name="TextBox 26">
          <a:extLst>
            <a:ext uri="{FF2B5EF4-FFF2-40B4-BE49-F238E27FC236}">
              <a16:creationId xmlns:a16="http://schemas.microsoft.com/office/drawing/2014/main" id="{F00D7157-3D31-4F62-8466-0F838CD864D1}"/>
            </a:ext>
          </a:extLst>
        </xdr:cNvPr>
        <xdr:cNvSpPr txBox="1"/>
      </xdr:nvSpPr>
      <xdr:spPr>
        <a:xfrm>
          <a:off x="3299460" y="27340560"/>
          <a:ext cx="264922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Free</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Response (Please no URLs)</a:t>
          </a:r>
          <a:endParaRPr lang="en-US">
            <a:effectLst/>
          </a:endParaRPr>
        </a:p>
        <a:p>
          <a:pPr algn="l"/>
          <a:endParaRPr lang="en-US" sz="1100" b="1"/>
        </a:p>
      </xdr:txBody>
    </xdr:sp>
    <xdr:clientData/>
  </xdr:twoCellAnchor>
  <xdr:twoCellAnchor>
    <xdr:from>
      <xdr:col>1</xdr:col>
      <xdr:colOff>0</xdr:colOff>
      <xdr:row>124</xdr:row>
      <xdr:rowOff>6350</xdr:rowOff>
    </xdr:from>
    <xdr:to>
      <xdr:col>2</xdr:col>
      <xdr:colOff>2019300</xdr:colOff>
      <xdr:row>125</xdr:row>
      <xdr:rowOff>133350</xdr:rowOff>
    </xdr:to>
    <xdr:sp macro="" textlink="">
      <xdr:nvSpPr>
        <xdr:cNvPr id="28" name="TextBox 27">
          <a:extLst>
            <a:ext uri="{FF2B5EF4-FFF2-40B4-BE49-F238E27FC236}">
              <a16:creationId xmlns:a16="http://schemas.microsoft.com/office/drawing/2014/main" id="{6631CDDA-D7B9-4472-8D3A-333695BE9915}"/>
            </a:ext>
          </a:extLst>
        </xdr:cNvPr>
        <xdr:cNvSpPr txBox="1"/>
      </xdr:nvSpPr>
      <xdr:spPr>
        <a:xfrm>
          <a:off x="457200" y="28489910"/>
          <a:ext cx="4861560" cy="30988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D12-D17: Transfer Credit Policies</a:t>
          </a:r>
          <a:endParaRPr lang="en-US" sz="1100" b="1"/>
        </a:p>
      </xdr:txBody>
    </xdr:sp>
    <xdr:clientData/>
  </xdr:twoCellAnchor>
  <xdr:twoCellAnchor>
    <xdr:from>
      <xdr:col>2</xdr:col>
      <xdr:colOff>0</xdr:colOff>
      <xdr:row>126</xdr:row>
      <xdr:rowOff>165100</xdr:rowOff>
    </xdr:from>
    <xdr:to>
      <xdr:col>3</xdr:col>
      <xdr:colOff>6350</xdr:colOff>
      <xdr:row>128</xdr:row>
      <xdr:rowOff>0</xdr:rowOff>
    </xdr:to>
    <xdr:sp macro="" textlink="">
      <xdr:nvSpPr>
        <xdr:cNvPr id="29" name="TextBox 28">
          <a:extLst>
            <a:ext uri="{FF2B5EF4-FFF2-40B4-BE49-F238E27FC236}">
              <a16:creationId xmlns:a16="http://schemas.microsoft.com/office/drawing/2014/main" id="{8A7E805F-714F-4622-8BDF-A3ACC28707B5}"/>
            </a:ext>
          </a:extLst>
        </xdr:cNvPr>
        <xdr:cNvSpPr txBox="1"/>
      </xdr:nvSpPr>
      <xdr:spPr>
        <a:xfrm>
          <a:off x="3299460" y="29014420"/>
          <a:ext cx="2642870" cy="24638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a:p>
          <a:pPr algn="l"/>
          <a:endParaRPr lang="en-US" sz="1100" b="1"/>
        </a:p>
      </xdr:txBody>
    </xdr:sp>
    <xdr:clientData/>
  </xdr:twoCellAnchor>
  <xdr:twoCellAnchor>
    <xdr:from>
      <xdr:col>1</xdr:col>
      <xdr:colOff>19050</xdr:colOff>
      <xdr:row>129</xdr:row>
      <xdr:rowOff>171450</xdr:rowOff>
    </xdr:from>
    <xdr:to>
      <xdr:col>1</xdr:col>
      <xdr:colOff>2889250</xdr:colOff>
      <xdr:row>131</xdr:row>
      <xdr:rowOff>266700</xdr:rowOff>
    </xdr:to>
    <xdr:sp macro="" textlink="">
      <xdr:nvSpPr>
        <xdr:cNvPr id="30" name="TextBox 29">
          <a:extLst>
            <a:ext uri="{FF2B5EF4-FFF2-40B4-BE49-F238E27FC236}">
              <a16:creationId xmlns:a16="http://schemas.microsoft.com/office/drawing/2014/main" id="{CE536A13-31AB-4078-8C86-1020451AB278}"/>
            </a:ext>
          </a:extLst>
        </xdr:cNvPr>
        <xdr:cNvSpPr txBox="1"/>
      </xdr:nvSpPr>
      <xdr:spPr>
        <a:xfrm>
          <a:off x="476250" y="29798010"/>
          <a:ext cx="2824480" cy="56007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Maximum number of credits or courses that may be transferred from a two-year institution:</a:t>
          </a:r>
          <a:endParaRPr lang="en-US" sz="1100" b="1"/>
        </a:p>
      </xdr:txBody>
    </xdr:sp>
    <xdr:clientData/>
  </xdr:twoCellAnchor>
  <xdr:twoCellAnchor>
    <xdr:from>
      <xdr:col>2</xdr:col>
      <xdr:colOff>0</xdr:colOff>
      <xdr:row>129</xdr:row>
      <xdr:rowOff>171450</xdr:rowOff>
    </xdr:from>
    <xdr:to>
      <xdr:col>2</xdr:col>
      <xdr:colOff>2546350</xdr:colOff>
      <xdr:row>131</xdr:row>
      <xdr:rowOff>266700</xdr:rowOff>
    </xdr:to>
    <xdr:sp macro="" textlink="">
      <xdr:nvSpPr>
        <xdr:cNvPr id="31" name="TextBox 30">
          <a:extLst>
            <a:ext uri="{FF2B5EF4-FFF2-40B4-BE49-F238E27FC236}">
              <a16:creationId xmlns:a16="http://schemas.microsoft.com/office/drawing/2014/main" id="{E3DDFE98-E6F7-402A-9F58-4D9C0C38C14B}"/>
            </a:ext>
          </a:extLst>
        </xdr:cNvPr>
        <xdr:cNvSpPr txBox="1"/>
      </xdr:nvSpPr>
      <xdr:spPr>
        <a:xfrm>
          <a:off x="3299460" y="29798010"/>
          <a:ext cx="2546350" cy="56007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Number and Unit Type</a:t>
          </a:r>
        </a:p>
        <a:p>
          <a:pPr algn="l"/>
          <a:endParaRPr lang="en-US" sz="1100" b="1"/>
        </a:p>
      </xdr:txBody>
    </xdr:sp>
    <xdr:clientData/>
  </xdr:twoCellAnchor>
  <xdr:twoCellAnchor>
    <xdr:from>
      <xdr:col>1</xdr:col>
      <xdr:colOff>19050</xdr:colOff>
      <xdr:row>134</xdr:row>
      <xdr:rowOff>171450</xdr:rowOff>
    </xdr:from>
    <xdr:to>
      <xdr:col>2</xdr:col>
      <xdr:colOff>25400</xdr:colOff>
      <xdr:row>136</xdr:row>
      <xdr:rowOff>171450</xdr:rowOff>
    </xdr:to>
    <xdr:sp macro="" textlink="">
      <xdr:nvSpPr>
        <xdr:cNvPr id="32" name="TextBox 31">
          <a:extLst>
            <a:ext uri="{FF2B5EF4-FFF2-40B4-BE49-F238E27FC236}">
              <a16:creationId xmlns:a16="http://schemas.microsoft.com/office/drawing/2014/main" id="{8ED4273F-0515-42F7-88F0-820B42775E3A}"/>
            </a:ext>
          </a:extLst>
        </xdr:cNvPr>
        <xdr:cNvSpPr txBox="1"/>
      </xdr:nvSpPr>
      <xdr:spPr>
        <a:xfrm>
          <a:off x="476250" y="31001970"/>
          <a:ext cx="2848610" cy="51054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Maximum number of credits or courses that may be transferred from a four-year institution:</a:t>
          </a:r>
          <a:endParaRPr lang="en-US" sz="1100" b="1"/>
        </a:p>
      </xdr:txBody>
    </xdr:sp>
    <xdr:clientData/>
  </xdr:twoCellAnchor>
  <xdr:twoCellAnchor>
    <xdr:from>
      <xdr:col>2</xdr:col>
      <xdr:colOff>0</xdr:colOff>
      <xdr:row>134</xdr:row>
      <xdr:rowOff>171450</xdr:rowOff>
    </xdr:from>
    <xdr:to>
      <xdr:col>3</xdr:col>
      <xdr:colOff>19050</xdr:colOff>
      <xdr:row>136</xdr:row>
      <xdr:rowOff>177800</xdr:rowOff>
    </xdr:to>
    <xdr:sp macro="" textlink="">
      <xdr:nvSpPr>
        <xdr:cNvPr id="33" name="TextBox 32">
          <a:extLst>
            <a:ext uri="{FF2B5EF4-FFF2-40B4-BE49-F238E27FC236}">
              <a16:creationId xmlns:a16="http://schemas.microsoft.com/office/drawing/2014/main" id="{8169C5A7-4147-4F9E-9C9A-0E22D9A8BF83}"/>
            </a:ext>
          </a:extLst>
        </xdr:cNvPr>
        <xdr:cNvSpPr txBox="1"/>
      </xdr:nvSpPr>
      <xdr:spPr>
        <a:xfrm>
          <a:off x="3299460" y="31001970"/>
          <a:ext cx="2655570" cy="51689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Number and Unit Type</a:t>
          </a:r>
          <a:endParaRPr lang="en-US">
            <a:effectLst/>
          </a:endParaRPr>
        </a:p>
        <a:p>
          <a:pPr algn="l"/>
          <a:endParaRPr lang="en-US" sz="1100" b="1"/>
        </a:p>
      </xdr:txBody>
    </xdr:sp>
    <xdr:clientData/>
  </xdr:twoCellAnchor>
  <xdr:twoCellAnchor>
    <xdr:from>
      <xdr:col>2</xdr:col>
      <xdr:colOff>0</xdr:colOff>
      <xdr:row>140</xdr:row>
      <xdr:rowOff>0</xdr:rowOff>
    </xdr:from>
    <xdr:to>
      <xdr:col>3</xdr:col>
      <xdr:colOff>25400</xdr:colOff>
      <xdr:row>141</xdr:row>
      <xdr:rowOff>44450</xdr:rowOff>
    </xdr:to>
    <xdr:sp macro="" textlink="">
      <xdr:nvSpPr>
        <xdr:cNvPr id="34" name="TextBox 33">
          <a:extLst>
            <a:ext uri="{FF2B5EF4-FFF2-40B4-BE49-F238E27FC236}">
              <a16:creationId xmlns:a16="http://schemas.microsoft.com/office/drawing/2014/main" id="{E002C010-B57F-4990-9DE5-9D0B22548811}"/>
            </a:ext>
          </a:extLst>
        </xdr:cNvPr>
        <xdr:cNvSpPr txBox="1"/>
      </xdr:nvSpPr>
      <xdr:spPr>
        <a:xfrm>
          <a:off x="3299460" y="32164020"/>
          <a:ext cx="2661920" cy="2730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Min Credits</a:t>
          </a:r>
        </a:p>
        <a:p>
          <a:pPr algn="l"/>
          <a:endParaRPr lang="en-US" sz="1100" b="1"/>
        </a:p>
      </xdr:txBody>
    </xdr:sp>
    <xdr:clientData/>
  </xdr:twoCellAnchor>
  <xdr:twoCellAnchor>
    <xdr:from>
      <xdr:col>2</xdr:col>
      <xdr:colOff>0</xdr:colOff>
      <xdr:row>143</xdr:row>
      <xdr:rowOff>0</xdr:rowOff>
    </xdr:from>
    <xdr:to>
      <xdr:col>3</xdr:col>
      <xdr:colOff>19050</xdr:colOff>
      <xdr:row>144</xdr:row>
      <xdr:rowOff>19050</xdr:rowOff>
    </xdr:to>
    <xdr:sp macro="" textlink="">
      <xdr:nvSpPr>
        <xdr:cNvPr id="35" name="TextBox 34">
          <a:extLst>
            <a:ext uri="{FF2B5EF4-FFF2-40B4-BE49-F238E27FC236}">
              <a16:creationId xmlns:a16="http://schemas.microsoft.com/office/drawing/2014/main" id="{E5475288-840C-4D4D-9560-0E2ED217F1AE}"/>
            </a:ext>
          </a:extLst>
        </xdr:cNvPr>
        <xdr:cNvSpPr txBox="1"/>
      </xdr:nvSpPr>
      <xdr:spPr>
        <a:xfrm>
          <a:off x="3299460" y="33124140"/>
          <a:ext cx="265557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Min Credits</a:t>
          </a:r>
        </a:p>
        <a:p>
          <a:pPr algn="l"/>
          <a:endParaRPr lang="en-US" sz="1100" b="1"/>
        </a:p>
      </xdr:txBody>
    </xdr:sp>
    <xdr:clientData/>
  </xdr:twoCellAnchor>
  <xdr:twoCellAnchor>
    <xdr:from>
      <xdr:col>2</xdr:col>
      <xdr:colOff>0</xdr:colOff>
      <xdr:row>146</xdr:row>
      <xdr:rowOff>0</xdr:rowOff>
    </xdr:from>
    <xdr:to>
      <xdr:col>3</xdr:col>
      <xdr:colOff>25400</xdr:colOff>
      <xdr:row>147</xdr:row>
      <xdr:rowOff>6350</xdr:rowOff>
    </xdr:to>
    <xdr:sp macro="" textlink="">
      <xdr:nvSpPr>
        <xdr:cNvPr id="36" name="TextBox 35">
          <a:extLst>
            <a:ext uri="{FF2B5EF4-FFF2-40B4-BE49-F238E27FC236}">
              <a16:creationId xmlns:a16="http://schemas.microsoft.com/office/drawing/2014/main" id="{A47CEF0D-5174-45BA-B16F-D318E35A4A8B}"/>
            </a:ext>
          </a:extLst>
        </xdr:cNvPr>
        <xdr:cNvSpPr txBox="1"/>
      </xdr:nvSpPr>
      <xdr:spPr>
        <a:xfrm>
          <a:off x="3299460" y="34084260"/>
          <a:ext cx="266192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Free</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Response (Please no URLs)</a:t>
          </a:r>
          <a:endParaRPr lang="en-US">
            <a:effectLst/>
          </a:endParaRPr>
        </a:p>
        <a:p>
          <a:pPr algn="l"/>
          <a:endParaRPr lang="en-US" sz="1100" b="1"/>
        </a:p>
      </xdr:txBody>
    </xdr:sp>
    <xdr:clientData/>
  </xdr:twoCellAnchor>
  <xdr:twoCellAnchor>
    <xdr:from>
      <xdr:col>1</xdr:col>
      <xdr:colOff>0</xdr:colOff>
      <xdr:row>150</xdr:row>
      <xdr:rowOff>0</xdr:rowOff>
    </xdr:from>
    <xdr:to>
      <xdr:col>2</xdr:col>
      <xdr:colOff>2019300</xdr:colOff>
      <xdr:row>151</xdr:row>
      <xdr:rowOff>127000</xdr:rowOff>
    </xdr:to>
    <xdr:sp macro="" textlink="">
      <xdr:nvSpPr>
        <xdr:cNvPr id="37" name="TextBox 36">
          <a:extLst>
            <a:ext uri="{FF2B5EF4-FFF2-40B4-BE49-F238E27FC236}">
              <a16:creationId xmlns:a16="http://schemas.microsoft.com/office/drawing/2014/main" id="{AC4186CE-47ED-4DA4-B350-11E7BF8AABE6}"/>
            </a:ext>
          </a:extLst>
        </xdr:cNvPr>
        <xdr:cNvSpPr txBox="1"/>
      </xdr:nvSpPr>
      <xdr:spPr>
        <a:xfrm>
          <a:off x="457200" y="34907220"/>
          <a:ext cx="4861560" cy="30988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D18-D22: Military Service Transfer Credit Policies</a:t>
          </a:r>
          <a:endParaRPr lang="en-US" sz="1100" b="1"/>
        </a:p>
      </xdr:txBody>
    </xdr:sp>
    <xdr:clientData/>
  </xdr:twoCellAnchor>
  <xdr:twoCellAnchor>
    <xdr:from>
      <xdr:col>1</xdr:col>
      <xdr:colOff>0</xdr:colOff>
      <xdr:row>153</xdr:row>
      <xdr:rowOff>0</xdr:rowOff>
    </xdr:from>
    <xdr:to>
      <xdr:col>2</xdr:col>
      <xdr:colOff>19050</xdr:colOff>
      <xdr:row>155</xdr:row>
      <xdr:rowOff>82550</xdr:rowOff>
    </xdr:to>
    <xdr:sp macro="" textlink="">
      <xdr:nvSpPr>
        <xdr:cNvPr id="38" name="TextBox 37">
          <a:extLst>
            <a:ext uri="{FF2B5EF4-FFF2-40B4-BE49-F238E27FC236}">
              <a16:creationId xmlns:a16="http://schemas.microsoft.com/office/drawing/2014/main" id="{BA45EEE5-BCAF-422E-9747-DF52E49E4A70}"/>
            </a:ext>
          </a:extLst>
        </xdr:cNvPr>
        <xdr:cNvSpPr txBox="1"/>
      </xdr:nvSpPr>
      <xdr:spPr>
        <a:xfrm>
          <a:off x="457200" y="35455860"/>
          <a:ext cx="2861310" cy="44831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Does your institution accept the following military/veteran transfer credits:</a:t>
          </a:r>
          <a:endParaRPr lang="en-US" sz="1100" b="1"/>
        </a:p>
      </xdr:txBody>
    </xdr:sp>
    <xdr:clientData/>
  </xdr:twoCellAnchor>
  <xdr:twoCellAnchor>
    <xdr:from>
      <xdr:col>2</xdr:col>
      <xdr:colOff>0</xdr:colOff>
      <xdr:row>153</xdr:row>
      <xdr:rowOff>0</xdr:rowOff>
    </xdr:from>
    <xdr:to>
      <xdr:col>3</xdr:col>
      <xdr:colOff>19050</xdr:colOff>
      <xdr:row>155</xdr:row>
      <xdr:rowOff>82550</xdr:rowOff>
    </xdr:to>
    <xdr:sp macro="" textlink="">
      <xdr:nvSpPr>
        <xdr:cNvPr id="39" name="TextBox 38">
          <a:extLst>
            <a:ext uri="{FF2B5EF4-FFF2-40B4-BE49-F238E27FC236}">
              <a16:creationId xmlns:a16="http://schemas.microsoft.com/office/drawing/2014/main" id="{4E5CA159-EE10-4741-AB2D-72DE2106443D}"/>
            </a:ext>
          </a:extLst>
        </xdr:cNvPr>
        <xdr:cNvSpPr txBox="1"/>
      </xdr:nvSpPr>
      <xdr:spPr>
        <a:xfrm>
          <a:off x="3299460" y="35455860"/>
          <a:ext cx="2655570" cy="44831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 or 'N'</a:t>
          </a:r>
        </a:p>
        <a:p>
          <a:pPr algn="l"/>
          <a:endParaRPr lang="en-US" sz="1100" b="1"/>
        </a:p>
      </xdr:txBody>
    </xdr:sp>
    <xdr:clientData/>
  </xdr:twoCellAnchor>
  <xdr:twoCellAnchor>
    <xdr:from>
      <xdr:col>1</xdr:col>
      <xdr:colOff>19050</xdr:colOff>
      <xdr:row>159</xdr:row>
      <xdr:rowOff>171450</xdr:rowOff>
    </xdr:from>
    <xdr:to>
      <xdr:col>2</xdr:col>
      <xdr:colOff>6350</xdr:colOff>
      <xdr:row>162</xdr:row>
      <xdr:rowOff>19050</xdr:rowOff>
    </xdr:to>
    <xdr:sp macro="" textlink="">
      <xdr:nvSpPr>
        <xdr:cNvPr id="40" name="TextBox 39">
          <a:extLst>
            <a:ext uri="{FF2B5EF4-FFF2-40B4-BE49-F238E27FC236}">
              <a16:creationId xmlns:a16="http://schemas.microsoft.com/office/drawing/2014/main" id="{D001D980-43B1-4AD6-B61C-6E68623FF556}"/>
            </a:ext>
          </a:extLst>
        </xdr:cNvPr>
        <xdr:cNvSpPr txBox="1"/>
      </xdr:nvSpPr>
      <xdr:spPr>
        <a:xfrm>
          <a:off x="476250" y="36861750"/>
          <a:ext cx="2829560" cy="79248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Maximum number of credits or courses that may be transferred based on military education evaluated by the American Council on Education (ACE): </a:t>
          </a:r>
          <a:endParaRPr lang="en-US" sz="1100" b="1"/>
        </a:p>
      </xdr:txBody>
    </xdr:sp>
    <xdr:clientData/>
  </xdr:twoCellAnchor>
  <xdr:twoCellAnchor>
    <xdr:from>
      <xdr:col>2</xdr:col>
      <xdr:colOff>0</xdr:colOff>
      <xdr:row>159</xdr:row>
      <xdr:rowOff>171450</xdr:rowOff>
    </xdr:from>
    <xdr:to>
      <xdr:col>3</xdr:col>
      <xdr:colOff>19050</xdr:colOff>
      <xdr:row>162</xdr:row>
      <xdr:rowOff>19050</xdr:rowOff>
    </xdr:to>
    <xdr:sp macro="" textlink="">
      <xdr:nvSpPr>
        <xdr:cNvPr id="41" name="TextBox 40">
          <a:extLst>
            <a:ext uri="{FF2B5EF4-FFF2-40B4-BE49-F238E27FC236}">
              <a16:creationId xmlns:a16="http://schemas.microsoft.com/office/drawing/2014/main" id="{32509413-DA23-4142-922D-E6C85D2591F1}"/>
            </a:ext>
          </a:extLst>
        </xdr:cNvPr>
        <xdr:cNvSpPr txBox="1"/>
      </xdr:nvSpPr>
      <xdr:spPr>
        <a:xfrm>
          <a:off x="3299460" y="36861750"/>
          <a:ext cx="2655570" cy="79248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p>
        <a:p>
          <a:pPr algn="l"/>
          <a:endParaRPr lang="en-US" sz="1100" b="1"/>
        </a:p>
      </xdr:txBody>
    </xdr:sp>
    <xdr:clientData/>
  </xdr:twoCellAnchor>
  <xdr:twoCellAnchor>
    <xdr:from>
      <xdr:col>1</xdr:col>
      <xdr:colOff>19050</xdr:colOff>
      <xdr:row>165</xdr:row>
      <xdr:rowOff>0</xdr:rowOff>
    </xdr:from>
    <xdr:to>
      <xdr:col>1</xdr:col>
      <xdr:colOff>2876550</xdr:colOff>
      <xdr:row>167</xdr:row>
      <xdr:rowOff>0</xdr:rowOff>
    </xdr:to>
    <xdr:sp macro="" textlink="">
      <xdr:nvSpPr>
        <xdr:cNvPr id="42" name="TextBox 41">
          <a:extLst>
            <a:ext uri="{FF2B5EF4-FFF2-40B4-BE49-F238E27FC236}">
              <a16:creationId xmlns:a16="http://schemas.microsoft.com/office/drawing/2014/main" id="{C201C0CD-7977-43B1-AC4E-B370F55DDB4B}"/>
            </a:ext>
          </a:extLst>
        </xdr:cNvPr>
        <xdr:cNvSpPr txBox="1"/>
      </xdr:nvSpPr>
      <xdr:spPr>
        <a:xfrm>
          <a:off x="476250" y="38275260"/>
          <a:ext cx="2819400" cy="115062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Maximum number of credits or courses that may be transferred based on Department of Defense supported prior learning assessments (College Level Examination Program (CLEP) or DANTES Subject Standardized Tests (DSST)):</a:t>
          </a:r>
          <a:endParaRPr lang="en-US" sz="1100" b="1"/>
        </a:p>
      </xdr:txBody>
    </xdr:sp>
    <xdr:clientData/>
  </xdr:twoCellAnchor>
  <xdr:twoCellAnchor>
    <xdr:from>
      <xdr:col>1</xdr:col>
      <xdr:colOff>2863850</xdr:colOff>
      <xdr:row>165</xdr:row>
      <xdr:rowOff>0</xdr:rowOff>
    </xdr:from>
    <xdr:to>
      <xdr:col>3</xdr:col>
      <xdr:colOff>0</xdr:colOff>
      <xdr:row>167</xdr:row>
      <xdr:rowOff>0</xdr:rowOff>
    </xdr:to>
    <xdr:sp macro="" textlink="">
      <xdr:nvSpPr>
        <xdr:cNvPr id="43" name="TextBox 42">
          <a:extLst>
            <a:ext uri="{FF2B5EF4-FFF2-40B4-BE49-F238E27FC236}">
              <a16:creationId xmlns:a16="http://schemas.microsoft.com/office/drawing/2014/main" id="{7EE38E1B-9A0C-4042-B3EE-479DC2A34936}"/>
            </a:ext>
          </a:extLst>
        </xdr:cNvPr>
        <xdr:cNvSpPr txBox="1"/>
      </xdr:nvSpPr>
      <xdr:spPr>
        <a:xfrm>
          <a:off x="3298190" y="38275260"/>
          <a:ext cx="2637790" cy="115062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p>
        <a:p>
          <a:pPr algn="l"/>
          <a:endParaRPr lang="en-US" sz="1100" b="1"/>
        </a:p>
      </xdr:txBody>
    </xdr:sp>
    <xdr:clientData/>
  </xdr:twoCellAnchor>
  <xdr:twoCellAnchor>
    <xdr:from>
      <xdr:col>2</xdr:col>
      <xdr:colOff>0</xdr:colOff>
      <xdr:row>170</xdr:row>
      <xdr:rowOff>0</xdr:rowOff>
    </xdr:from>
    <xdr:to>
      <xdr:col>3</xdr:col>
      <xdr:colOff>19050</xdr:colOff>
      <xdr:row>171</xdr:row>
      <xdr:rowOff>31750</xdr:rowOff>
    </xdr:to>
    <xdr:sp macro="" textlink="">
      <xdr:nvSpPr>
        <xdr:cNvPr id="44" name="TextBox 43">
          <a:extLst>
            <a:ext uri="{FF2B5EF4-FFF2-40B4-BE49-F238E27FC236}">
              <a16:creationId xmlns:a16="http://schemas.microsoft.com/office/drawing/2014/main" id="{1F12FDC8-3A8E-45A8-8B36-B9C2929AC5E8}"/>
            </a:ext>
          </a:extLst>
        </xdr:cNvPr>
        <xdr:cNvSpPr txBox="1"/>
      </xdr:nvSpPr>
      <xdr:spPr>
        <a:xfrm>
          <a:off x="3299460" y="40065960"/>
          <a:ext cx="2655570" cy="260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 or 'N'</a:t>
          </a:r>
        </a:p>
        <a:p>
          <a:pPr algn="l"/>
          <a:endParaRPr lang="en-US" sz="1100" b="1"/>
        </a:p>
      </xdr:txBody>
    </xdr:sp>
    <xdr:clientData/>
  </xdr:twoCellAnchor>
  <xdr:twoCellAnchor>
    <xdr:from>
      <xdr:col>2</xdr:col>
      <xdr:colOff>0</xdr:colOff>
      <xdr:row>172</xdr:row>
      <xdr:rowOff>0</xdr:rowOff>
    </xdr:from>
    <xdr:to>
      <xdr:col>3</xdr:col>
      <xdr:colOff>12700</xdr:colOff>
      <xdr:row>173</xdr:row>
      <xdr:rowOff>19050</xdr:rowOff>
    </xdr:to>
    <xdr:sp macro="" textlink="">
      <xdr:nvSpPr>
        <xdr:cNvPr id="45" name="TextBox 44">
          <a:extLst>
            <a:ext uri="{FF2B5EF4-FFF2-40B4-BE49-F238E27FC236}">
              <a16:creationId xmlns:a16="http://schemas.microsoft.com/office/drawing/2014/main" id="{C59D20EF-259B-4171-B7F4-B600259E7D14}"/>
            </a:ext>
          </a:extLst>
        </xdr:cNvPr>
        <xdr:cNvSpPr txBox="1"/>
      </xdr:nvSpPr>
      <xdr:spPr>
        <a:xfrm>
          <a:off x="3299460" y="40660320"/>
          <a:ext cx="264922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URL</a:t>
          </a:r>
        </a:p>
      </xdr:txBody>
    </xdr:sp>
    <xdr:clientData/>
  </xdr:twoCellAnchor>
  <xdr:twoCellAnchor>
    <xdr:from>
      <xdr:col>2</xdr:col>
      <xdr:colOff>0</xdr:colOff>
      <xdr:row>175</xdr:row>
      <xdr:rowOff>0</xdr:rowOff>
    </xdr:from>
    <xdr:to>
      <xdr:col>3</xdr:col>
      <xdr:colOff>12700</xdr:colOff>
      <xdr:row>176</xdr:row>
      <xdr:rowOff>38100</xdr:rowOff>
    </xdr:to>
    <xdr:sp macro="" textlink="">
      <xdr:nvSpPr>
        <xdr:cNvPr id="46" name="TextBox 45">
          <a:extLst>
            <a:ext uri="{FF2B5EF4-FFF2-40B4-BE49-F238E27FC236}">
              <a16:creationId xmlns:a16="http://schemas.microsoft.com/office/drawing/2014/main" id="{BC7D2AF1-74B7-41BB-BC37-9064B1B43A21}"/>
            </a:ext>
          </a:extLst>
        </xdr:cNvPr>
        <xdr:cNvSpPr txBox="1"/>
      </xdr:nvSpPr>
      <xdr:spPr>
        <a:xfrm>
          <a:off x="3299460" y="41437560"/>
          <a:ext cx="2649220" cy="2667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75</xdr:row>
      <xdr:rowOff>0</xdr:rowOff>
    </xdr:from>
    <xdr:to>
      <xdr:col>3</xdr:col>
      <xdr:colOff>25400</xdr:colOff>
      <xdr:row>75</xdr:row>
      <xdr:rowOff>177800</xdr:rowOff>
    </xdr:to>
    <xdr:sp macro="" textlink="">
      <xdr:nvSpPr>
        <xdr:cNvPr id="47" name="TextBox 46">
          <a:extLst>
            <a:ext uri="{FF2B5EF4-FFF2-40B4-BE49-F238E27FC236}">
              <a16:creationId xmlns:a16="http://schemas.microsoft.com/office/drawing/2014/main" id="{90D19015-102F-4749-98AB-BFF29412D872}"/>
            </a:ext>
          </a:extLst>
        </xdr:cNvPr>
        <xdr:cNvSpPr txBox="1"/>
      </xdr:nvSpPr>
      <xdr:spPr>
        <a:xfrm>
          <a:off x="3299460" y="17145000"/>
          <a:ext cx="2661920" cy="177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GPA</a:t>
          </a:r>
        </a:p>
        <a:p>
          <a:pPr algn="l"/>
          <a:endParaRPr lang="en-US" sz="1100" b="1"/>
        </a:p>
        <a:p>
          <a:pPr algn="l"/>
          <a:endParaRPr lang="en-US" sz="1100" b="1"/>
        </a:p>
      </xdr:txBody>
    </xdr:sp>
    <xdr:clientData/>
  </xdr:twoCellAnchor>
  <xdr:twoCellAnchor>
    <xdr:from>
      <xdr:col>0</xdr:col>
      <xdr:colOff>0</xdr:colOff>
      <xdr:row>7</xdr:row>
      <xdr:rowOff>0</xdr:rowOff>
    </xdr:from>
    <xdr:to>
      <xdr:col>1</xdr:col>
      <xdr:colOff>1881</xdr:colOff>
      <xdr:row>7</xdr:row>
      <xdr:rowOff>194028</xdr:rowOff>
    </xdr:to>
    <xdr:sp macro="" textlink="">
      <xdr:nvSpPr>
        <xdr:cNvPr id="48" name="TextBox 47">
          <a:extLst>
            <a:ext uri="{FF2B5EF4-FFF2-40B4-BE49-F238E27FC236}">
              <a16:creationId xmlns:a16="http://schemas.microsoft.com/office/drawing/2014/main" id="{B4B1D219-0EB5-40E9-BDE1-19A92C7A6231}"/>
            </a:ext>
          </a:extLst>
        </xdr:cNvPr>
        <xdr:cNvSpPr txBox="1"/>
      </xdr:nvSpPr>
      <xdr:spPr>
        <a:xfrm>
          <a:off x="0" y="1280160"/>
          <a:ext cx="4590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a:t>
          </a:r>
        </a:p>
      </xdr:txBody>
    </xdr:sp>
    <xdr:clientData/>
  </xdr:twoCellAnchor>
  <xdr:twoCellAnchor>
    <xdr:from>
      <xdr:col>0</xdr:col>
      <xdr:colOff>0</xdr:colOff>
      <xdr:row>11</xdr:row>
      <xdr:rowOff>0</xdr:rowOff>
    </xdr:from>
    <xdr:to>
      <xdr:col>1</xdr:col>
      <xdr:colOff>1881</xdr:colOff>
      <xdr:row>12</xdr:row>
      <xdr:rowOff>9878</xdr:rowOff>
    </xdr:to>
    <xdr:sp macro="" textlink="">
      <xdr:nvSpPr>
        <xdr:cNvPr id="49" name="TextBox 48">
          <a:extLst>
            <a:ext uri="{FF2B5EF4-FFF2-40B4-BE49-F238E27FC236}">
              <a16:creationId xmlns:a16="http://schemas.microsoft.com/office/drawing/2014/main" id="{19473FD5-8FD2-4DA9-9CCC-5217B8FBDDE4}"/>
            </a:ext>
          </a:extLst>
        </xdr:cNvPr>
        <xdr:cNvSpPr txBox="1"/>
      </xdr:nvSpPr>
      <xdr:spPr>
        <a:xfrm>
          <a:off x="0" y="2788920"/>
          <a:ext cx="459081" cy="2384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D2</a:t>
          </a:r>
        </a:p>
      </xdr:txBody>
    </xdr:sp>
    <xdr:clientData/>
  </xdr:twoCellAnchor>
  <xdr:twoCellAnchor>
    <xdr:from>
      <xdr:col>0</xdr:col>
      <xdr:colOff>0</xdr:colOff>
      <xdr:row>40</xdr:row>
      <xdr:rowOff>0</xdr:rowOff>
    </xdr:from>
    <xdr:to>
      <xdr:col>1</xdr:col>
      <xdr:colOff>1881</xdr:colOff>
      <xdr:row>41</xdr:row>
      <xdr:rowOff>9878</xdr:rowOff>
    </xdr:to>
    <xdr:sp macro="" textlink="">
      <xdr:nvSpPr>
        <xdr:cNvPr id="50" name="TextBox 49">
          <a:extLst>
            <a:ext uri="{FF2B5EF4-FFF2-40B4-BE49-F238E27FC236}">
              <a16:creationId xmlns:a16="http://schemas.microsoft.com/office/drawing/2014/main" id="{649F02BA-C31B-4ADB-AD9D-A8D2313AAEC4}"/>
            </a:ext>
          </a:extLst>
        </xdr:cNvPr>
        <xdr:cNvSpPr txBox="1"/>
      </xdr:nvSpPr>
      <xdr:spPr>
        <a:xfrm>
          <a:off x="0" y="8961120"/>
          <a:ext cx="459081" cy="19275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D3</a:t>
          </a:r>
        </a:p>
      </xdr:txBody>
    </xdr:sp>
    <xdr:clientData/>
  </xdr:twoCellAnchor>
  <xdr:twoCellAnchor>
    <xdr:from>
      <xdr:col>0</xdr:col>
      <xdr:colOff>0</xdr:colOff>
      <xdr:row>48</xdr:row>
      <xdr:rowOff>0</xdr:rowOff>
    </xdr:from>
    <xdr:to>
      <xdr:col>1</xdr:col>
      <xdr:colOff>1881</xdr:colOff>
      <xdr:row>49</xdr:row>
      <xdr:rowOff>9878</xdr:rowOff>
    </xdr:to>
    <xdr:sp macro="" textlink="">
      <xdr:nvSpPr>
        <xdr:cNvPr id="51" name="TextBox 50">
          <a:extLst>
            <a:ext uri="{FF2B5EF4-FFF2-40B4-BE49-F238E27FC236}">
              <a16:creationId xmlns:a16="http://schemas.microsoft.com/office/drawing/2014/main" id="{5DDD46DF-8CE2-4EF5-8B08-23882D189B57}"/>
            </a:ext>
          </a:extLst>
        </xdr:cNvPr>
        <xdr:cNvSpPr txBox="1"/>
      </xdr:nvSpPr>
      <xdr:spPr>
        <a:xfrm>
          <a:off x="0" y="10652760"/>
          <a:ext cx="459081" cy="2384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D4</a:t>
          </a:r>
        </a:p>
      </xdr:txBody>
    </xdr:sp>
    <xdr:clientData/>
  </xdr:twoCellAnchor>
  <xdr:twoCellAnchor>
    <xdr:from>
      <xdr:col>0</xdr:col>
      <xdr:colOff>0</xdr:colOff>
      <xdr:row>57</xdr:row>
      <xdr:rowOff>0</xdr:rowOff>
    </xdr:from>
    <xdr:to>
      <xdr:col>1</xdr:col>
      <xdr:colOff>19049</xdr:colOff>
      <xdr:row>63</xdr:row>
      <xdr:rowOff>69850</xdr:rowOff>
    </xdr:to>
    <xdr:sp macro="" textlink="">
      <xdr:nvSpPr>
        <xdr:cNvPr id="52" name="TextBox 51">
          <a:extLst>
            <a:ext uri="{FF2B5EF4-FFF2-40B4-BE49-F238E27FC236}">
              <a16:creationId xmlns:a16="http://schemas.microsoft.com/office/drawing/2014/main" id="{5485180D-262F-4C89-952A-30988F1746AA}"/>
            </a:ext>
          </a:extLst>
        </xdr:cNvPr>
        <xdr:cNvSpPr txBox="1"/>
      </xdr:nvSpPr>
      <xdr:spPr>
        <a:xfrm>
          <a:off x="0" y="12847320"/>
          <a:ext cx="476249" cy="1441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D5</a:t>
          </a:r>
        </a:p>
      </xdr:txBody>
    </xdr:sp>
    <xdr:clientData/>
  </xdr:twoCellAnchor>
  <xdr:twoCellAnchor>
    <xdr:from>
      <xdr:col>0</xdr:col>
      <xdr:colOff>0</xdr:colOff>
      <xdr:row>72</xdr:row>
      <xdr:rowOff>0</xdr:rowOff>
    </xdr:from>
    <xdr:to>
      <xdr:col>1</xdr:col>
      <xdr:colOff>1881</xdr:colOff>
      <xdr:row>73</xdr:row>
      <xdr:rowOff>9878</xdr:rowOff>
    </xdr:to>
    <xdr:sp macro="" textlink="">
      <xdr:nvSpPr>
        <xdr:cNvPr id="53" name="TextBox 52">
          <a:extLst>
            <a:ext uri="{FF2B5EF4-FFF2-40B4-BE49-F238E27FC236}">
              <a16:creationId xmlns:a16="http://schemas.microsoft.com/office/drawing/2014/main" id="{FEEFF9B3-95D4-47FA-A6A3-C1E56EAFE9B7}"/>
            </a:ext>
          </a:extLst>
        </xdr:cNvPr>
        <xdr:cNvSpPr txBox="1"/>
      </xdr:nvSpPr>
      <xdr:spPr>
        <a:xfrm>
          <a:off x="0" y="16230600"/>
          <a:ext cx="459081" cy="19275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D6</a:t>
          </a:r>
        </a:p>
      </xdr:txBody>
    </xdr:sp>
    <xdr:clientData/>
  </xdr:twoCellAnchor>
  <xdr:twoCellAnchor>
    <xdr:from>
      <xdr:col>0</xdr:col>
      <xdr:colOff>0</xdr:colOff>
      <xdr:row>75</xdr:row>
      <xdr:rowOff>0</xdr:rowOff>
    </xdr:from>
    <xdr:to>
      <xdr:col>1</xdr:col>
      <xdr:colOff>1881</xdr:colOff>
      <xdr:row>76</xdr:row>
      <xdr:rowOff>9878</xdr:rowOff>
    </xdr:to>
    <xdr:sp macro="" textlink="">
      <xdr:nvSpPr>
        <xdr:cNvPr id="54" name="TextBox 53">
          <a:extLst>
            <a:ext uri="{FF2B5EF4-FFF2-40B4-BE49-F238E27FC236}">
              <a16:creationId xmlns:a16="http://schemas.microsoft.com/office/drawing/2014/main" id="{1B03C205-3FB2-453B-9046-5B43DF2E8294}"/>
            </a:ext>
          </a:extLst>
        </xdr:cNvPr>
        <xdr:cNvSpPr txBox="1"/>
      </xdr:nvSpPr>
      <xdr:spPr>
        <a:xfrm>
          <a:off x="0" y="17145000"/>
          <a:ext cx="459081" cy="19275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D7</a:t>
          </a:r>
        </a:p>
      </xdr:txBody>
    </xdr:sp>
    <xdr:clientData/>
  </xdr:twoCellAnchor>
  <xdr:twoCellAnchor>
    <xdr:from>
      <xdr:col>0</xdr:col>
      <xdr:colOff>0</xdr:colOff>
      <xdr:row>78</xdr:row>
      <xdr:rowOff>0</xdr:rowOff>
    </xdr:from>
    <xdr:to>
      <xdr:col>1</xdr:col>
      <xdr:colOff>1881</xdr:colOff>
      <xdr:row>79</xdr:row>
      <xdr:rowOff>9878</xdr:rowOff>
    </xdr:to>
    <xdr:sp macro="" textlink="">
      <xdr:nvSpPr>
        <xdr:cNvPr id="55" name="TextBox 54">
          <a:extLst>
            <a:ext uri="{FF2B5EF4-FFF2-40B4-BE49-F238E27FC236}">
              <a16:creationId xmlns:a16="http://schemas.microsoft.com/office/drawing/2014/main" id="{5435579A-0066-4928-ADEF-D09E58DF4E54}"/>
            </a:ext>
          </a:extLst>
        </xdr:cNvPr>
        <xdr:cNvSpPr txBox="1"/>
      </xdr:nvSpPr>
      <xdr:spPr>
        <a:xfrm>
          <a:off x="0" y="18242280"/>
          <a:ext cx="459081" cy="2384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D8</a:t>
          </a:r>
        </a:p>
      </xdr:txBody>
    </xdr:sp>
    <xdr:clientData/>
  </xdr:twoCellAnchor>
  <xdr:twoCellAnchor>
    <xdr:from>
      <xdr:col>0</xdr:col>
      <xdr:colOff>0</xdr:colOff>
      <xdr:row>82</xdr:row>
      <xdr:rowOff>0</xdr:rowOff>
    </xdr:from>
    <xdr:to>
      <xdr:col>1</xdr:col>
      <xdr:colOff>1881</xdr:colOff>
      <xdr:row>83</xdr:row>
      <xdr:rowOff>9878</xdr:rowOff>
    </xdr:to>
    <xdr:sp macro="" textlink="">
      <xdr:nvSpPr>
        <xdr:cNvPr id="56" name="TextBox 55">
          <a:extLst>
            <a:ext uri="{FF2B5EF4-FFF2-40B4-BE49-F238E27FC236}">
              <a16:creationId xmlns:a16="http://schemas.microsoft.com/office/drawing/2014/main" id="{04BAB28E-A21A-49F1-B0CE-358116966698}"/>
            </a:ext>
          </a:extLst>
        </xdr:cNvPr>
        <xdr:cNvSpPr txBox="1"/>
      </xdr:nvSpPr>
      <xdr:spPr>
        <a:xfrm>
          <a:off x="0" y="19202400"/>
          <a:ext cx="459081" cy="19275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D9</a:t>
          </a:r>
        </a:p>
      </xdr:txBody>
    </xdr:sp>
    <xdr:clientData/>
  </xdr:twoCellAnchor>
  <xdr:twoCellAnchor>
    <xdr:from>
      <xdr:col>0</xdr:col>
      <xdr:colOff>0</xdr:colOff>
      <xdr:row>116</xdr:row>
      <xdr:rowOff>0</xdr:rowOff>
    </xdr:from>
    <xdr:to>
      <xdr:col>1</xdr:col>
      <xdr:colOff>1881</xdr:colOff>
      <xdr:row>117</xdr:row>
      <xdr:rowOff>9878</xdr:rowOff>
    </xdr:to>
    <xdr:sp macro="" textlink="">
      <xdr:nvSpPr>
        <xdr:cNvPr id="57" name="TextBox 56">
          <a:extLst>
            <a:ext uri="{FF2B5EF4-FFF2-40B4-BE49-F238E27FC236}">
              <a16:creationId xmlns:a16="http://schemas.microsoft.com/office/drawing/2014/main" id="{C4F7765D-B705-406F-B1C7-9EC74A8B62CF}"/>
            </a:ext>
          </a:extLst>
        </xdr:cNvPr>
        <xdr:cNvSpPr txBox="1"/>
      </xdr:nvSpPr>
      <xdr:spPr>
        <a:xfrm>
          <a:off x="0" y="26563320"/>
          <a:ext cx="459081" cy="2384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D10</a:t>
          </a:r>
        </a:p>
      </xdr:txBody>
    </xdr:sp>
    <xdr:clientData/>
  </xdr:twoCellAnchor>
  <xdr:twoCellAnchor>
    <xdr:from>
      <xdr:col>0</xdr:col>
      <xdr:colOff>0</xdr:colOff>
      <xdr:row>119</xdr:row>
      <xdr:rowOff>0</xdr:rowOff>
    </xdr:from>
    <xdr:to>
      <xdr:col>1</xdr:col>
      <xdr:colOff>1881</xdr:colOff>
      <xdr:row>120</xdr:row>
      <xdr:rowOff>9878</xdr:rowOff>
    </xdr:to>
    <xdr:sp macro="" textlink="">
      <xdr:nvSpPr>
        <xdr:cNvPr id="58" name="TextBox 57">
          <a:extLst>
            <a:ext uri="{FF2B5EF4-FFF2-40B4-BE49-F238E27FC236}">
              <a16:creationId xmlns:a16="http://schemas.microsoft.com/office/drawing/2014/main" id="{5E482C53-5278-4D36-9AB8-4B06162E58A0}"/>
            </a:ext>
          </a:extLst>
        </xdr:cNvPr>
        <xdr:cNvSpPr txBox="1"/>
      </xdr:nvSpPr>
      <xdr:spPr>
        <a:xfrm>
          <a:off x="0" y="27340560"/>
          <a:ext cx="459081" cy="2384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D11</a:t>
          </a:r>
        </a:p>
      </xdr:txBody>
    </xdr:sp>
    <xdr:clientData/>
  </xdr:twoCellAnchor>
  <xdr:twoCellAnchor>
    <xdr:from>
      <xdr:col>0</xdr:col>
      <xdr:colOff>0</xdr:colOff>
      <xdr:row>127</xdr:row>
      <xdr:rowOff>0</xdr:rowOff>
    </xdr:from>
    <xdr:to>
      <xdr:col>1</xdr:col>
      <xdr:colOff>1881</xdr:colOff>
      <xdr:row>128</xdr:row>
      <xdr:rowOff>9878</xdr:rowOff>
    </xdr:to>
    <xdr:sp macro="" textlink="">
      <xdr:nvSpPr>
        <xdr:cNvPr id="59" name="TextBox 58">
          <a:extLst>
            <a:ext uri="{FF2B5EF4-FFF2-40B4-BE49-F238E27FC236}">
              <a16:creationId xmlns:a16="http://schemas.microsoft.com/office/drawing/2014/main" id="{AA3933F3-2462-404B-A0E3-6A81A8C08765}"/>
            </a:ext>
          </a:extLst>
        </xdr:cNvPr>
        <xdr:cNvSpPr txBox="1"/>
      </xdr:nvSpPr>
      <xdr:spPr>
        <a:xfrm>
          <a:off x="0" y="29032200"/>
          <a:ext cx="459081" cy="2384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D12</a:t>
          </a:r>
        </a:p>
      </xdr:txBody>
    </xdr:sp>
    <xdr:clientData/>
  </xdr:twoCellAnchor>
  <xdr:twoCellAnchor>
    <xdr:from>
      <xdr:col>0</xdr:col>
      <xdr:colOff>0</xdr:colOff>
      <xdr:row>129</xdr:row>
      <xdr:rowOff>177800</xdr:rowOff>
    </xdr:from>
    <xdr:to>
      <xdr:col>1</xdr:col>
      <xdr:colOff>31750</xdr:colOff>
      <xdr:row>131</xdr:row>
      <xdr:rowOff>266700</xdr:rowOff>
    </xdr:to>
    <xdr:sp macro="" textlink="">
      <xdr:nvSpPr>
        <xdr:cNvPr id="60" name="TextBox 59">
          <a:extLst>
            <a:ext uri="{FF2B5EF4-FFF2-40B4-BE49-F238E27FC236}">
              <a16:creationId xmlns:a16="http://schemas.microsoft.com/office/drawing/2014/main" id="{74D5A572-4A7F-48E1-999E-6F481D48B5A1}"/>
            </a:ext>
          </a:extLst>
        </xdr:cNvPr>
        <xdr:cNvSpPr txBox="1"/>
      </xdr:nvSpPr>
      <xdr:spPr>
        <a:xfrm>
          <a:off x="0" y="29804360"/>
          <a:ext cx="488950" cy="55372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D13</a:t>
          </a:r>
        </a:p>
      </xdr:txBody>
    </xdr:sp>
    <xdr:clientData/>
  </xdr:twoCellAnchor>
  <xdr:twoCellAnchor>
    <xdr:from>
      <xdr:col>0</xdr:col>
      <xdr:colOff>0</xdr:colOff>
      <xdr:row>135</xdr:row>
      <xdr:rowOff>0</xdr:rowOff>
    </xdr:from>
    <xdr:to>
      <xdr:col>1</xdr:col>
      <xdr:colOff>19050</xdr:colOff>
      <xdr:row>136</xdr:row>
      <xdr:rowOff>171450</xdr:rowOff>
    </xdr:to>
    <xdr:sp macro="" textlink="">
      <xdr:nvSpPr>
        <xdr:cNvPr id="61" name="TextBox 60">
          <a:extLst>
            <a:ext uri="{FF2B5EF4-FFF2-40B4-BE49-F238E27FC236}">
              <a16:creationId xmlns:a16="http://schemas.microsoft.com/office/drawing/2014/main" id="{9EF71137-D20B-495E-8821-A5D924DA0B1D}"/>
            </a:ext>
          </a:extLst>
        </xdr:cNvPr>
        <xdr:cNvSpPr txBox="1"/>
      </xdr:nvSpPr>
      <xdr:spPr>
        <a:xfrm>
          <a:off x="0" y="31013400"/>
          <a:ext cx="476250" cy="49911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D14</a:t>
          </a:r>
        </a:p>
      </xdr:txBody>
    </xdr:sp>
    <xdr:clientData/>
  </xdr:twoCellAnchor>
  <xdr:twoCellAnchor>
    <xdr:from>
      <xdr:col>0</xdr:col>
      <xdr:colOff>0</xdr:colOff>
      <xdr:row>140</xdr:row>
      <xdr:rowOff>0</xdr:rowOff>
    </xdr:from>
    <xdr:to>
      <xdr:col>1</xdr:col>
      <xdr:colOff>1881</xdr:colOff>
      <xdr:row>141</xdr:row>
      <xdr:rowOff>9878</xdr:rowOff>
    </xdr:to>
    <xdr:sp macro="" textlink="">
      <xdr:nvSpPr>
        <xdr:cNvPr id="62" name="TextBox 61">
          <a:extLst>
            <a:ext uri="{FF2B5EF4-FFF2-40B4-BE49-F238E27FC236}">
              <a16:creationId xmlns:a16="http://schemas.microsoft.com/office/drawing/2014/main" id="{27EEF5FD-5B6B-4223-AA7C-269A8AFB7AF6}"/>
            </a:ext>
          </a:extLst>
        </xdr:cNvPr>
        <xdr:cNvSpPr txBox="1"/>
      </xdr:nvSpPr>
      <xdr:spPr>
        <a:xfrm>
          <a:off x="0" y="32164020"/>
          <a:ext cx="459081" cy="2384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D15</a:t>
          </a:r>
        </a:p>
      </xdr:txBody>
    </xdr:sp>
    <xdr:clientData/>
  </xdr:twoCellAnchor>
  <xdr:twoCellAnchor>
    <xdr:from>
      <xdr:col>0</xdr:col>
      <xdr:colOff>0</xdr:colOff>
      <xdr:row>143</xdr:row>
      <xdr:rowOff>0</xdr:rowOff>
    </xdr:from>
    <xdr:to>
      <xdr:col>1</xdr:col>
      <xdr:colOff>1881</xdr:colOff>
      <xdr:row>144</xdr:row>
      <xdr:rowOff>9878</xdr:rowOff>
    </xdr:to>
    <xdr:sp macro="" textlink="">
      <xdr:nvSpPr>
        <xdr:cNvPr id="63" name="TextBox 62">
          <a:extLst>
            <a:ext uri="{FF2B5EF4-FFF2-40B4-BE49-F238E27FC236}">
              <a16:creationId xmlns:a16="http://schemas.microsoft.com/office/drawing/2014/main" id="{81674B4C-EF57-4207-A17A-D2D8EBDEA3BC}"/>
            </a:ext>
          </a:extLst>
        </xdr:cNvPr>
        <xdr:cNvSpPr txBox="1"/>
      </xdr:nvSpPr>
      <xdr:spPr>
        <a:xfrm>
          <a:off x="0" y="33124140"/>
          <a:ext cx="459081" cy="2384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D16</a:t>
          </a:r>
        </a:p>
      </xdr:txBody>
    </xdr:sp>
    <xdr:clientData/>
  </xdr:twoCellAnchor>
  <xdr:twoCellAnchor>
    <xdr:from>
      <xdr:col>0</xdr:col>
      <xdr:colOff>0</xdr:colOff>
      <xdr:row>146</xdr:row>
      <xdr:rowOff>0</xdr:rowOff>
    </xdr:from>
    <xdr:to>
      <xdr:col>1</xdr:col>
      <xdr:colOff>1881</xdr:colOff>
      <xdr:row>147</xdr:row>
      <xdr:rowOff>9878</xdr:rowOff>
    </xdr:to>
    <xdr:sp macro="" textlink="">
      <xdr:nvSpPr>
        <xdr:cNvPr id="64" name="TextBox 63">
          <a:extLst>
            <a:ext uri="{FF2B5EF4-FFF2-40B4-BE49-F238E27FC236}">
              <a16:creationId xmlns:a16="http://schemas.microsoft.com/office/drawing/2014/main" id="{7084824C-482B-4F7F-903B-0B5BDE9378F9}"/>
            </a:ext>
          </a:extLst>
        </xdr:cNvPr>
        <xdr:cNvSpPr txBox="1"/>
      </xdr:nvSpPr>
      <xdr:spPr>
        <a:xfrm>
          <a:off x="0" y="34084260"/>
          <a:ext cx="459081" cy="2384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D17</a:t>
          </a:r>
        </a:p>
      </xdr:txBody>
    </xdr:sp>
    <xdr:clientData/>
  </xdr:twoCellAnchor>
  <xdr:twoCellAnchor>
    <xdr:from>
      <xdr:col>0</xdr:col>
      <xdr:colOff>0</xdr:colOff>
      <xdr:row>153</xdr:row>
      <xdr:rowOff>0</xdr:rowOff>
    </xdr:from>
    <xdr:to>
      <xdr:col>1</xdr:col>
      <xdr:colOff>12699</xdr:colOff>
      <xdr:row>155</xdr:row>
      <xdr:rowOff>76200</xdr:rowOff>
    </xdr:to>
    <xdr:sp macro="" textlink="">
      <xdr:nvSpPr>
        <xdr:cNvPr id="65" name="TextBox 64">
          <a:extLst>
            <a:ext uri="{FF2B5EF4-FFF2-40B4-BE49-F238E27FC236}">
              <a16:creationId xmlns:a16="http://schemas.microsoft.com/office/drawing/2014/main" id="{14D4466F-747B-4AEC-9CA8-B0AF4C6C9A72}"/>
            </a:ext>
          </a:extLst>
        </xdr:cNvPr>
        <xdr:cNvSpPr txBox="1"/>
      </xdr:nvSpPr>
      <xdr:spPr>
        <a:xfrm>
          <a:off x="0" y="35455860"/>
          <a:ext cx="469899" cy="44196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D18</a:t>
          </a:r>
        </a:p>
      </xdr:txBody>
    </xdr:sp>
    <xdr:clientData/>
  </xdr:twoCellAnchor>
  <xdr:twoCellAnchor>
    <xdr:from>
      <xdr:col>0</xdr:col>
      <xdr:colOff>0</xdr:colOff>
      <xdr:row>159</xdr:row>
      <xdr:rowOff>177800</xdr:rowOff>
    </xdr:from>
    <xdr:to>
      <xdr:col>1</xdr:col>
      <xdr:colOff>6350</xdr:colOff>
      <xdr:row>162</xdr:row>
      <xdr:rowOff>25400</xdr:rowOff>
    </xdr:to>
    <xdr:sp macro="" textlink="">
      <xdr:nvSpPr>
        <xdr:cNvPr id="66" name="TextBox 65">
          <a:extLst>
            <a:ext uri="{FF2B5EF4-FFF2-40B4-BE49-F238E27FC236}">
              <a16:creationId xmlns:a16="http://schemas.microsoft.com/office/drawing/2014/main" id="{DE023323-F3C9-4B3E-9BDB-F9B2C45A3AE0}"/>
            </a:ext>
          </a:extLst>
        </xdr:cNvPr>
        <xdr:cNvSpPr txBox="1"/>
      </xdr:nvSpPr>
      <xdr:spPr>
        <a:xfrm>
          <a:off x="0" y="36868100"/>
          <a:ext cx="463550" cy="79248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D19</a:t>
          </a:r>
        </a:p>
      </xdr:txBody>
    </xdr:sp>
    <xdr:clientData/>
  </xdr:twoCellAnchor>
  <xdr:twoCellAnchor>
    <xdr:from>
      <xdr:col>0</xdr:col>
      <xdr:colOff>0</xdr:colOff>
      <xdr:row>165</xdr:row>
      <xdr:rowOff>0</xdr:rowOff>
    </xdr:from>
    <xdr:to>
      <xdr:col>1</xdr:col>
      <xdr:colOff>107950</xdr:colOff>
      <xdr:row>166</xdr:row>
      <xdr:rowOff>177800</xdr:rowOff>
    </xdr:to>
    <xdr:sp macro="" textlink="">
      <xdr:nvSpPr>
        <xdr:cNvPr id="67" name="TextBox 66">
          <a:extLst>
            <a:ext uri="{FF2B5EF4-FFF2-40B4-BE49-F238E27FC236}">
              <a16:creationId xmlns:a16="http://schemas.microsoft.com/office/drawing/2014/main" id="{692162E4-CED6-4C9E-802A-90EC34EE4767}"/>
            </a:ext>
          </a:extLst>
        </xdr:cNvPr>
        <xdr:cNvSpPr txBox="1"/>
      </xdr:nvSpPr>
      <xdr:spPr>
        <a:xfrm>
          <a:off x="0" y="38275260"/>
          <a:ext cx="565150" cy="114554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D20</a:t>
          </a:r>
        </a:p>
      </xdr:txBody>
    </xdr:sp>
    <xdr:clientData/>
  </xdr:twoCellAnchor>
  <xdr:twoCellAnchor>
    <xdr:from>
      <xdr:col>0</xdr:col>
      <xdr:colOff>0</xdr:colOff>
      <xdr:row>170</xdr:row>
      <xdr:rowOff>0</xdr:rowOff>
    </xdr:from>
    <xdr:to>
      <xdr:col>1</xdr:col>
      <xdr:colOff>1881</xdr:colOff>
      <xdr:row>171</xdr:row>
      <xdr:rowOff>9878</xdr:rowOff>
    </xdr:to>
    <xdr:sp macro="" textlink="">
      <xdr:nvSpPr>
        <xdr:cNvPr id="68" name="TextBox 67">
          <a:extLst>
            <a:ext uri="{FF2B5EF4-FFF2-40B4-BE49-F238E27FC236}">
              <a16:creationId xmlns:a16="http://schemas.microsoft.com/office/drawing/2014/main" id="{42EB139D-D01E-4030-8FF1-291A66BC7644}"/>
            </a:ext>
          </a:extLst>
        </xdr:cNvPr>
        <xdr:cNvSpPr txBox="1"/>
      </xdr:nvSpPr>
      <xdr:spPr>
        <a:xfrm>
          <a:off x="0" y="40065960"/>
          <a:ext cx="459081" cy="2384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D21</a:t>
          </a:r>
        </a:p>
      </xdr:txBody>
    </xdr:sp>
    <xdr:clientData/>
  </xdr:twoCellAnchor>
  <xdr:twoCellAnchor>
    <xdr:from>
      <xdr:col>0</xdr:col>
      <xdr:colOff>0</xdr:colOff>
      <xdr:row>175</xdr:row>
      <xdr:rowOff>0</xdr:rowOff>
    </xdr:from>
    <xdr:to>
      <xdr:col>1</xdr:col>
      <xdr:colOff>1881</xdr:colOff>
      <xdr:row>176</xdr:row>
      <xdr:rowOff>9878</xdr:rowOff>
    </xdr:to>
    <xdr:sp macro="" textlink="">
      <xdr:nvSpPr>
        <xdr:cNvPr id="69" name="TextBox 68">
          <a:extLst>
            <a:ext uri="{FF2B5EF4-FFF2-40B4-BE49-F238E27FC236}">
              <a16:creationId xmlns:a16="http://schemas.microsoft.com/office/drawing/2014/main" id="{E87B8FE1-2665-447B-9150-5B63F612089E}"/>
            </a:ext>
          </a:extLst>
        </xdr:cNvPr>
        <xdr:cNvSpPr txBox="1"/>
      </xdr:nvSpPr>
      <xdr:spPr>
        <a:xfrm>
          <a:off x="0" y="41437560"/>
          <a:ext cx="459081" cy="2384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D22</a:t>
          </a:r>
        </a:p>
      </xdr:txBody>
    </xdr:sp>
    <xdr:clientData/>
  </xdr:twoCellAnchor>
  <xdr:twoCellAnchor>
    <xdr:from>
      <xdr:col>2</xdr:col>
      <xdr:colOff>0</xdr:colOff>
      <xdr:row>17</xdr:row>
      <xdr:rowOff>0</xdr:rowOff>
    </xdr:from>
    <xdr:to>
      <xdr:col>3</xdr:col>
      <xdr:colOff>0</xdr:colOff>
      <xdr:row>18</xdr:row>
      <xdr:rowOff>12700</xdr:rowOff>
    </xdr:to>
    <xdr:sp macro="" textlink="">
      <xdr:nvSpPr>
        <xdr:cNvPr id="70" name="TextBox 69">
          <a:extLst>
            <a:ext uri="{FF2B5EF4-FFF2-40B4-BE49-F238E27FC236}">
              <a16:creationId xmlns:a16="http://schemas.microsoft.com/office/drawing/2014/main" id="{284B5B68-B1AA-4072-8549-2B8C69B140C1}"/>
            </a:ext>
          </a:extLst>
        </xdr:cNvPr>
        <xdr:cNvSpPr txBox="1"/>
      </xdr:nvSpPr>
      <xdr:spPr>
        <a:xfrm>
          <a:off x="3299460" y="3931920"/>
          <a:ext cx="263652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2</xdr:col>
      <xdr:colOff>0</xdr:colOff>
      <xdr:row>25</xdr:row>
      <xdr:rowOff>0</xdr:rowOff>
    </xdr:from>
    <xdr:to>
      <xdr:col>3</xdr:col>
      <xdr:colOff>0</xdr:colOff>
      <xdr:row>26</xdr:row>
      <xdr:rowOff>12700</xdr:rowOff>
    </xdr:to>
    <xdr:sp macro="" textlink="">
      <xdr:nvSpPr>
        <xdr:cNvPr id="71" name="TextBox 70">
          <a:extLst>
            <a:ext uri="{FF2B5EF4-FFF2-40B4-BE49-F238E27FC236}">
              <a16:creationId xmlns:a16="http://schemas.microsoft.com/office/drawing/2014/main" id="{7888C995-4633-4AE0-85C3-8A4A1D41C218}"/>
            </a:ext>
          </a:extLst>
        </xdr:cNvPr>
        <xdr:cNvSpPr txBox="1"/>
      </xdr:nvSpPr>
      <xdr:spPr>
        <a:xfrm>
          <a:off x="3299460" y="5669280"/>
          <a:ext cx="263652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2</xdr:col>
      <xdr:colOff>0</xdr:colOff>
      <xdr:row>32</xdr:row>
      <xdr:rowOff>0</xdr:rowOff>
    </xdr:from>
    <xdr:to>
      <xdr:col>3</xdr:col>
      <xdr:colOff>0</xdr:colOff>
      <xdr:row>33</xdr:row>
      <xdr:rowOff>12700</xdr:rowOff>
    </xdr:to>
    <xdr:sp macro="" textlink="">
      <xdr:nvSpPr>
        <xdr:cNvPr id="72" name="TextBox 71">
          <a:extLst>
            <a:ext uri="{FF2B5EF4-FFF2-40B4-BE49-F238E27FC236}">
              <a16:creationId xmlns:a16="http://schemas.microsoft.com/office/drawing/2014/main" id="{EF498A02-40DA-4751-A6EE-BE900CE656FC}"/>
            </a:ext>
          </a:extLst>
        </xdr:cNvPr>
        <xdr:cNvSpPr txBox="1"/>
      </xdr:nvSpPr>
      <xdr:spPr>
        <a:xfrm>
          <a:off x="3299460" y="7223760"/>
          <a:ext cx="263652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2</xdr:col>
      <xdr:colOff>0</xdr:colOff>
      <xdr:row>42</xdr:row>
      <xdr:rowOff>0</xdr:rowOff>
    </xdr:from>
    <xdr:to>
      <xdr:col>3</xdr:col>
      <xdr:colOff>0</xdr:colOff>
      <xdr:row>43</xdr:row>
      <xdr:rowOff>12700</xdr:rowOff>
    </xdr:to>
    <xdr:sp macro="" textlink="">
      <xdr:nvSpPr>
        <xdr:cNvPr id="73" name="TextBox 72">
          <a:extLst>
            <a:ext uri="{FF2B5EF4-FFF2-40B4-BE49-F238E27FC236}">
              <a16:creationId xmlns:a16="http://schemas.microsoft.com/office/drawing/2014/main" id="{7C6A191B-3D64-4610-BEBF-089CB189D0D8}"/>
            </a:ext>
          </a:extLst>
        </xdr:cNvPr>
        <xdr:cNvSpPr txBox="1"/>
      </xdr:nvSpPr>
      <xdr:spPr>
        <a:xfrm>
          <a:off x="3299460" y="9326880"/>
          <a:ext cx="263652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48</xdr:row>
      <xdr:rowOff>0</xdr:rowOff>
    </xdr:from>
    <xdr:to>
      <xdr:col>3</xdr:col>
      <xdr:colOff>0</xdr:colOff>
      <xdr:row>49</xdr:row>
      <xdr:rowOff>12700</xdr:rowOff>
    </xdr:to>
    <xdr:sp macro="" textlink="">
      <xdr:nvSpPr>
        <xdr:cNvPr id="74" name="TextBox 73">
          <a:extLst>
            <a:ext uri="{FF2B5EF4-FFF2-40B4-BE49-F238E27FC236}">
              <a16:creationId xmlns:a16="http://schemas.microsoft.com/office/drawing/2014/main" id="{B3F6C0BE-049D-43B1-86EE-D89E834D4385}"/>
            </a:ext>
          </a:extLst>
        </xdr:cNvPr>
        <xdr:cNvSpPr txBox="1"/>
      </xdr:nvSpPr>
      <xdr:spPr>
        <a:xfrm>
          <a:off x="3299460" y="10652760"/>
          <a:ext cx="263652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endParaRPr lang="en-US">
            <a:effectLst/>
          </a:endParaRPr>
        </a:p>
        <a:p>
          <a:pPr algn="l"/>
          <a:endParaRPr lang="en-US" sz="1100" b="1"/>
        </a:p>
      </xdr:txBody>
    </xdr:sp>
    <xdr:clientData/>
  </xdr:twoCellAnchor>
  <xdr:twoCellAnchor>
    <xdr:from>
      <xdr:col>2</xdr:col>
      <xdr:colOff>12700</xdr:colOff>
      <xdr:row>58</xdr:row>
      <xdr:rowOff>25400</xdr:rowOff>
    </xdr:from>
    <xdr:to>
      <xdr:col>3</xdr:col>
      <xdr:colOff>0</xdr:colOff>
      <xdr:row>63</xdr:row>
      <xdr:rowOff>76200</xdr:rowOff>
    </xdr:to>
    <xdr:sp macro="" textlink="">
      <xdr:nvSpPr>
        <xdr:cNvPr id="75" name="TextBox 74">
          <a:extLst>
            <a:ext uri="{FF2B5EF4-FFF2-40B4-BE49-F238E27FC236}">
              <a16:creationId xmlns:a16="http://schemas.microsoft.com/office/drawing/2014/main" id="{B19892E0-0BE3-4042-81D4-5A907A026C71}"/>
            </a:ext>
          </a:extLst>
        </xdr:cNvPr>
        <xdr:cNvSpPr txBox="1"/>
      </xdr:nvSpPr>
      <xdr:spPr>
        <a:xfrm>
          <a:off x="3312160" y="13101320"/>
          <a:ext cx="2623820" cy="1193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ct val="120000"/>
            </a:lnSpc>
          </a:pPr>
          <a:r>
            <a:rPr lang="en-US" sz="1100" b="1"/>
            <a:t>Required of All</a:t>
          </a:r>
        </a:p>
        <a:p>
          <a:pPr algn="l">
            <a:lnSpc>
              <a:spcPct val="120000"/>
            </a:lnSpc>
          </a:pPr>
          <a:r>
            <a:rPr lang="en-US" sz="1100" b="1"/>
            <a:t>Recommended of</a:t>
          </a:r>
          <a:r>
            <a:rPr lang="en-US" sz="1100" b="1" baseline="0"/>
            <a:t> All</a:t>
          </a:r>
        </a:p>
        <a:p>
          <a:pPr algn="l">
            <a:lnSpc>
              <a:spcPct val="120000"/>
            </a:lnSpc>
          </a:pPr>
          <a:r>
            <a:rPr lang="en-US" sz="1100" b="1" baseline="0"/>
            <a:t>Recommended of Some</a:t>
          </a:r>
        </a:p>
        <a:p>
          <a:pPr algn="l">
            <a:lnSpc>
              <a:spcPct val="120000"/>
            </a:lnSpc>
          </a:pPr>
          <a:r>
            <a:rPr lang="en-US" sz="1100" b="1" baseline="0"/>
            <a:t>Required of Some</a:t>
          </a:r>
        </a:p>
        <a:p>
          <a:pPr algn="l">
            <a:lnSpc>
              <a:spcPct val="120000"/>
            </a:lnSpc>
          </a:pPr>
          <a:r>
            <a:rPr lang="en-US" sz="1100" b="1" baseline="0"/>
            <a:t>Not Required</a:t>
          </a:r>
          <a:endParaRPr lang="en-US" sz="1100" b="1"/>
        </a:p>
      </xdr:txBody>
    </xdr:sp>
    <xdr:clientData/>
  </xdr:twoCellAnchor>
  <xdr:twoCellAnchor>
    <xdr:from>
      <xdr:col>2</xdr:col>
      <xdr:colOff>6350</xdr:colOff>
      <xdr:row>57</xdr:row>
      <xdr:rowOff>0</xdr:rowOff>
    </xdr:from>
    <xdr:to>
      <xdr:col>3</xdr:col>
      <xdr:colOff>0</xdr:colOff>
      <xdr:row>58</xdr:row>
      <xdr:rowOff>63500</xdr:rowOff>
    </xdr:to>
    <xdr:sp macro="" textlink="">
      <xdr:nvSpPr>
        <xdr:cNvPr id="76" name="TextBox 75">
          <a:extLst>
            <a:ext uri="{FF2B5EF4-FFF2-40B4-BE49-F238E27FC236}">
              <a16:creationId xmlns:a16="http://schemas.microsoft.com/office/drawing/2014/main" id="{26AB8E41-398A-42F4-9932-0B3B77DA48E6}"/>
            </a:ext>
          </a:extLst>
        </xdr:cNvPr>
        <xdr:cNvSpPr txBox="1"/>
      </xdr:nvSpPr>
      <xdr:spPr>
        <a:xfrm>
          <a:off x="3305810" y="12847320"/>
          <a:ext cx="2630170" cy="2921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Please select one of the following options:</a:t>
          </a:r>
          <a:endParaRPr lang="en-US">
            <a:effectLst/>
          </a:endParaRPr>
        </a:p>
        <a:p>
          <a:pPr algn="l"/>
          <a:endParaRPr lang="en-US" sz="1100" b="1"/>
        </a:p>
      </xdr:txBody>
    </xdr:sp>
    <xdr:clientData/>
  </xdr:twoCellAnchor>
  <xdr:twoCellAnchor>
    <xdr:from>
      <xdr:col>1</xdr:col>
      <xdr:colOff>0</xdr:colOff>
      <xdr:row>51</xdr:row>
      <xdr:rowOff>0</xdr:rowOff>
    </xdr:from>
    <xdr:to>
      <xdr:col>2</xdr:col>
      <xdr:colOff>6350</xdr:colOff>
      <xdr:row>53</xdr:row>
      <xdr:rowOff>171450</xdr:rowOff>
    </xdr:to>
    <xdr:sp macro="" textlink="">
      <xdr:nvSpPr>
        <xdr:cNvPr id="77" name="TextBox 76">
          <a:extLst>
            <a:ext uri="{FF2B5EF4-FFF2-40B4-BE49-F238E27FC236}">
              <a16:creationId xmlns:a16="http://schemas.microsoft.com/office/drawing/2014/main" id="{E67D331A-7843-42C0-924D-79C858CD5DFB}"/>
            </a:ext>
          </a:extLst>
        </xdr:cNvPr>
        <xdr:cNvSpPr txBox="1"/>
      </xdr:nvSpPr>
      <xdr:spPr>
        <a:xfrm>
          <a:off x="457200" y="11658600"/>
          <a:ext cx="2848610" cy="53721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If yes, what is the minimum number of credits and the unit of measure?  </a:t>
          </a:r>
        </a:p>
      </xdr:txBody>
    </xdr:sp>
    <xdr:clientData/>
  </xdr:twoCellAnchor>
  <xdr:twoCellAnchor>
    <xdr:from>
      <xdr:col>2</xdr:col>
      <xdr:colOff>0</xdr:colOff>
      <xdr:row>53</xdr:row>
      <xdr:rowOff>0</xdr:rowOff>
    </xdr:from>
    <xdr:to>
      <xdr:col>3</xdr:col>
      <xdr:colOff>0</xdr:colOff>
      <xdr:row>54</xdr:row>
      <xdr:rowOff>63500</xdr:rowOff>
    </xdr:to>
    <xdr:sp macro="" textlink="">
      <xdr:nvSpPr>
        <xdr:cNvPr id="78" name="TextBox 77">
          <a:extLst>
            <a:ext uri="{FF2B5EF4-FFF2-40B4-BE49-F238E27FC236}">
              <a16:creationId xmlns:a16="http://schemas.microsoft.com/office/drawing/2014/main" id="{18280CAA-A19D-43F7-ACAD-5EC99CDAC632}"/>
            </a:ext>
          </a:extLst>
        </xdr:cNvPr>
        <xdr:cNvSpPr txBox="1"/>
      </xdr:nvSpPr>
      <xdr:spPr>
        <a:xfrm>
          <a:off x="3299460" y="12024360"/>
          <a:ext cx="2636520" cy="24638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Number</a:t>
          </a:r>
          <a:r>
            <a:rPr lang="en-US" sz="1100" b="1" baseline="0">
              <a:solidFill>
                <a:schemeClr val="dk1"/>
              </a:solidFill>
              <a:effectLst/>
              <a:latin typeface="+mn-lt"/>
              <a:ea typeface="+mn-ea"/>
              <a:cs typeface="+mn-cs"/>
            </a:rPr>
            <a:t> and Unit Type</a:t>
          </a:r>
          <a:endParaRPr lang="en-US" sz="1100" b="1"/>
        </a:p>
      </xdr:txBody>
    </xdr:sp>
    <xdr:clientData/>
  </xdr:twoCellAnchor>
  <xdr:twoCellAnchor>
    <xdr:from>
      <xdr:col>2</xdr:col>
      <xdr:colOff>0</xdr:colOff>
      <xdr:row>7</xdr:row>
      <xdr:rowOff>0</xdr:rowOff>
    </xdr:from>
    <xdr:to>
      <xdr:col>3</xdr:col>
      <xdr:colOff>0</xdr:colOff>
      <xdr:row>8</xdr:row>
      <xdr:rowOff>12700</xdr:rowOff>
    </xdr:to>
    <xdr:sp macro="" textlink="">
      <xdr:nvSpPr>
        <xdr:cNvPr id="79" name="TextBox 78">
          <a:extLst>
            <a:ext uri="{FF2B5EF4-FFF2-40B4-BE49-F238E27FC236}">
              <a16:creationId xmlns:a16="http://schemas.microsoft.com/office/drawing/2014/main" id="{0D9BC7AC-194A-4CF1-BDAD-BAD1C32FF28D}"/>
            </a:ext>
          </a:extLst>
        </xdr:cNvPr>
        <xdr:cNvSpPr txBox="1"/>
      </xdr:nvSpPr>
      <xdr:spPr>
        <a:xfrm>
          <a:off x="3299460" y="1280160"/>
          <a:ext cx="263652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endParaRPr lang="en-US">
            <a:effectLst/>
          </a:endParaRPr>
        </a:p>
        <a:p>
          <a:pPr algn="l"/>
          <a:endParaRPr lang="en-US" sz="1100" b="1"/>
        </a:p>
      </xdr:txBody>
    </xdr:sp>
    <xdr:clientData/>
  </xdr:twoCellAnchor>
  <xdr:twoCellAnchor>
    <xdr:from>
      <xdr:col>1</xdr:col>
      <xdr:colOff>25400</xdr:colOff>
      <xdr:row>57</xdr:row>
      <xdr:rowOff>6350</xdr:rowOff>
    </xdr:from>
    <xdr:to>
      <xdr:col>2</xdr:col>
      <xdr:colOff>44450</xdr:colOff>
      <xdr:row>63</xdr:row>
      <xdr:rowOff>76200</xdr:rowOff>
    </xdr:to>
    <xdr:sp macro="" textlink="">
      <xdr:nvSpPr>
        <xdr:cNvPr id="80" name="TextBox 79">
          <a:extLst>
            <a:ext uri="{FF2B5EF4-FFF2-40B4-BE49-F238E27FC236}">
              <a16:creationId xmlns:a16="http://schemas.microsoft.com/office/drawing/2014/main" id="{25AECC95-7F8B-4877-89BF-68A007B503EE}"/>
            </a:ext>
          </a:extLst>
        </xdr:cNvPr>
        <xdr:cNvSpPr txBox="1"/>
      </xdr:nvSpPr>
      <xdr:spPr>
        <a:xfrm>
          <a:off x="482600" y="12853670"/>
          <a:ext cx="2861310" cy="1441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Indicate all items required of transfer students to apply for admission:</a:t>
          </a:r>
          <a:r>
            <a:rPr lang="en-US" sz="1100" b="1">
              <a:solidFill>
                <a:schemeClr val="dk1"/>
              </a:solidFill>
              <a:effectLst/>
              <a:latin typeface="+mn-lt"/>
              <a:ea typeface="+mn-ea"/>
              <a:cs typeface="+mn-cs"/>
            </a:rPr>
            <a:t> </a:t>
          </a:r>
          <a:endParaRPr lang="en-US">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654050</xdr:colOff>
      <xdr:row>2</xdr:row>
      <xdr:rowOff>120650</xdr:rowOff>
    </xdr:to>
    <xdr:sp macro="" textlink="">
      <xdr:nvSpPr>
        <xdr:cNvPr id="2" name="TextBox 1">
          <a:extLst>
            <a:ext uri="{FF2B5EF4-FFF2-40B4-BE49-F238E27FC236}">
              <a16:creationId xmlns:a16="http://schemas.microsoft.com/office/drawing/2014/main" id="{351AD072-4F0E-410E-83A2-2693A7395085}"/>
            </a:ext>
          </a:extLst>
        </xdr:cNvPr>
        <xdr:cNvSpPr txBox="1"/>
      </xdr:nvSpPr>
      <xdr:spPr>
        <a:xfrm>
          <a:off x="609600" y="182880"/>
          <a:ext cx="6704330" cy="30353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E. ACADEMIC OFFERINGS AND POLICIES</a:t>
          </a:r>
        </a:p>
      </xdr:txBody>
    </xdr:sp>
    <xdr:clientData/>
  </xdr:twoCellAnchor>
  <xdr:twoCellAnchor>
    <xdr:from>
      <xdr:col>1</xdr:col>
      <xdr:colOff>0</xdr:colOff>
      <xdr:row>4</xdr:row>
      <xdr:rowOff>0</xdr:rowOff>
    </xdr:from>
    <xdr:to>
      <xdr:col>12</xdr:col>
      <xdr:colOff>6350</xdr:colOff>
      <xdr:row>6</xdr:row>
      <xdr:rowOff>76200</xdr:rowOff>
    </xdr:to>
    <xdr:sp macro="" textlink="">
      <xdr:nvSpPr>
        <xdr:cNvPr id="3" name="TextBox 2">
          <a:extLst>
            <a:ext uri="{FF2B5EF4-FFF2-40B4-BE49-F238E27FC236}">
              <a16:creationId xmlns:a16="http://schemas.microsoft.com/office/drawing/2014/main" id="{D513EC4D-4632-421A-BC57-5C4AA62FAA9C}"/>
            </a:ext>
          </a:extLst>
        </xdr:cNvPr>
        <xdr:cNvSpPr txBox="1"/>
      </xdr:nvSpPr>
      <xdr:spPr>
        <a:xfrm>
          <a:off x="609600" y="731520"/>
          <a:ext cx="6711950" cy="4419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Special study options: </a:t>
          </a:r>
          <a:r>
            <a:rPr lang="en-US" sz="1100" b="0" i="0" u="none" strike="noStrike">
              <a:solidFill>
                <a:schemeClr val="dk1"/>
              </a:solidFill>
              <a:effectLst/>
              <a:latin typeface="+mn-lt"/>
              <a:ea typeface="+mn-ea"/>
              <a:cs typeface="+mn-cs"/>
            </a:rPr>
            <a:t>Identify those programs available at your institution. Refer to the glossary for definitions.</a:t>
          </a:r>
          <a:endParaRPr lang="en-US" sz="1100" b="0"/>
        </a:p>
      </xdr:txBody>
    </xdr:sp>
    <xdr:clientData/>
  </xdr:twoCellAnchor>
  <xdr:twoCellAnchor>
    <xdr:from>
      <xdr:col>1</xdr:col>
      <xdr:colOff>6350</xdr:colOff>
      <xdr:row>34</xdr:row>
      <xdr:rowOff>0</xdr:rowOff>
    </xdr:from>
    <xdr:to>
      <xdr:col>11</xdr:col>
      <xdr:colOff>317500</xdr:colOff>
      <xdr:row>35</xdr:row>
      <xdr:rowOff>139700</xdr:rowOff>
    </xdr:to>
    <xdr:sp macro="" textlink="">
      <xdr:nvSpPr>
        <xdr:cNvPr id="4" name="TextBox 3">
          <a:extLst>
            <a:ext uri="{FF2B5EF4-FFF2-40B4-BE49-F238E27FC236}">
              <a16:creationId xmlns:a16="http://schemas.microsoft.com/office/drawing/2014/main" id="{7ECDE2EF-6237-478D-B4B8-43F4A2A5F88E}"/>
            </a:ext>
          </a:extLst>
        </xdr:cNvPr>
        <xdr:cNvSpPr txBox="1"/>
      </xdr:nvSpPr>
      <xdr:spPr>
        <a:xfrm>
          <a:off x="615950" y="6217920"/>
          <a:ext cx="6407150" cy="3225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Areas in which all or most students are required to complete some course work prior to graduation:</a:t>
          </a:r>
          <a:endParaRPr lang="en-US" sz="1100" b="0"/>
        </a:p>
      </xdr:txBody>
    </xdr:sp>
    <xdr:clientData/>
  </xdr:twoCellAnchor>
  <xdr:twoCellAnchor>
    <xdr:from>
      <xdr:col>1</xdr:col>
      <xdr:colOff>0</xdr:colOff>
      <xdr:row>31</xdr:row>
      <xdr:rowOff>0</xdr:rowOff>
    </xdr:from>
    <xdr:to>
      <xdr:col>11</xdr:col>
      <xdr:colOff>317500</xdr:colOff>
      <xdr:row>32</xdr:row>
      <xdr:rowOff>139700</xdr:rowOff>
    </xdr:to>
    <xdr:sp macro="" textlink="">
      <xdr:nvSpPr>
        <xdr:cNvPr id="5" name="TextBox 4">
          <a:extLst>
            <a:ext uri="{FF2B5EF4-FFF2-40B4-BE49-F238E27FC236}">
              <a16:creationId xmlns:a16="http://schemas.microsoft.com/office/drawing/2014/main" id="{BED8A6B6-9A25-4A17-80FC-D6A44582CC84}"/>
            </a:ext>
          </a:extLst>
        </xdr:cNvPr>
        <xdr:cNvSpPr txBox="1"/>
      </xdr:nvSpPr>
      <xdr:spPr>
        <a:xfrm>
          <a:off x="609600" y="5669280"/>
          <a:ext cx="6413500" cy="3225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Has been removed from the CDS.</a:t>
          </a:r>
          <a:endParaRPr lang="en-US" sz="1100" b="0"/>
        </a:p>
      </xdr:txBody>
    </xdr:sp>
    <xdr:clientData/>
  </xdr:twoCellAnchor>
  <xdr:twoCellAnchor>
    <xdr:from>
      <xdr:col>0</xdr:col>
      <xdr:colOff>0</xdr:colOff>
      <xdr:row>4</xdr:row>
      <xdr:rowOff>0</xdr:rowOff>
    </xdr:from>
    <xdr:to>
      <xdr:col>1</xdr:col>
      <xdr:colOff>1881</xdr:colOff>
      <xdr:row>5</xdr:row>
      <xdr:rowOff>9878</xdr:rowOff>
    </xdr:to>
    <xdr:sp macro="" textlink="">
      <xdr:nvSpPr>
        <xdr:cNvPr id="6" name="TextBox 5">
          <a:extLst>
            <a:ext uri="{FF2B5EF4-FFF2-40B4-BE49-F238E27FC236}">
              <a16:creationId xmlns:a16="http://schemas.microsoft.com/office/drawing/2014/main" id="{F52D0EAD-C41F-4A8F-8F80-80D9CD2475C4}"/>
            </a:ext>
          </a:extLst>
        </xdr:cNvPr>
        <xdr:cNvSpPr txBox="1"/>
      </xdr:nvSpPr>
      <xdr:spPr>
        <a:xfrm>
          <a:off x="0" y="731520"/>
          <a:ext cx="611481" cy="19275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E1</a:t>
          </a:r>
        </a:p>
      </xdr:txBody>
    </xdr:sp>
    <xdr:clientData/>
  </xdr:twoCellAnchor>
  <xdr:twoCellAnchor>
    <xdr:from>
      <xdr:col>0</xdr:col>
      <xdr:colOff>0</xdr:colOff>
      <xdr:row>31</xdr:row>
      <xdr:rowOff>0</xdr:rowOff>
    </xdr:from>
    <xdr:to>
      <xdr:col>1</xdr:col>
      <xdr:colOff>1881</xdr:colOff>
      <xdr:row>32</xdr:row>
      <xdr:rowOff>9878</xdr:rowOff>
    </xdr:to>
    <xdr:sp macro="" textlink="">
      <xdr:nvSpPr>
        <xdr:cNvPr id="7" name="TextBox 6">
          <a:extLst>
            <a:ext uri="{FF2B5EF4-FFF2-40B4-BE49-F238E27FC236}">
              <a16:creationId xmlns:a16="http://schemas.microsoft.com/office/drawing/2014/main" id="{793F861E-8D8C-4421-B973-15697E3CBE89}"/>
            </a:ext>
          </a:extLst>
        </xdr:cNvPr>
        <xdr:cNvSpPr txBox="1"/>
      </xdr:nvSpPr>
      <xdr:spPr>
        <a:xfrm>
          <a:off x="0" y="5669280"/>
          <a:ext cx="611481" cy="19275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E2</a:t>
          </a:r>
        </a:p>
      </xdr:txBody>
    </xdr:sp>
    <xdr:clientData/>
  </xdr:twoCellAnchor>
  <xdr:twoCellAnchor>
    <xdr:from>
      <xdr:col>0</xdr:col>
      <xdr:colOff>0</xdr:colOff>
      <xdr:row>34</xdr:row>
      <xdr:rowOff>0</xdr:rowOff>
    </xdr:from>
    <xdr:to>
      <xdr:col>1</xdr:col>
      <xdr:colOff>1881</xdr:colOff>
      <xdr:row>35</xdr:row>
      <xdr:rowOff>9878</xdr:rowOff>
    </xdr:to>
    <xdr:sp macro="" textlink="">
      <xdr:nvSpPr>
        <xdr:cNvPr id="8" name="TextBox 7">
          <a:extLst>
            <a:ext uri="{FF2B5EF4-FFF2-40B4-BE49-F238E27FC236}">
              <a16:creationId xmlns:a16="http://schemas.microsoft.com/office/drawing/2014/main" id="{F09E0560-0E8A-4427-BD42-3CD7EA11A672}"/>
            </a:ext>
          </a:extLst>
        </xdr:cNvPr>
        <xdr:cNvSpPr txBox="1"/>
      </xdr:nvSpPr>
      <xdr:spPr>
        <a:xfrm>
          <a:off x="0" y="6217920"/>
          <a:ext cx="611481" cy="19275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E3</a:t>
          </a:r>
        </a:p>
      </xdr:txBody>
    </xdr:sp>
    <xdr:clientData/>
  </xdr:twoCellAnchor>
  <xdr:twoCellAnchor>
    <xdr:from>
      <xdr:col>2</xdr:col>
      <xdr:colOff>0</xdr:colOff>
      <xdr:row>50</xdr:row>
      <xdr:rowOff>0</xdr:rowOff>
    </xdr:from>
    <xdr:to>
      <xdr:col>3</xdr:col>
      <xdr:colOff>6350</xdr:colOff>
      <xdr:row>51</xdr:row>
      <xdr:rowOff>0</xdr:rowOff>
    </xdr:to>
    <xdr:sp macro="" textlink="">
      <xdr:nvSpPr>
        <xdr:cNvPr id="9" name="TextBox 8">
          <a:extLst>
            <a:ext uri="{FF2B5EF4-FFF2-40B4-BE49-F238E27FC236}">
              <a16:creationId xmlns:a16="http://schemas.microsoft.com/office/drawing/2014/main" id="{A7AA0207-37FF-4EB3-9834-489560462539}"/>
            </a:ext>
          </a:extLst>
        </xdr:cNvPr>
        <xdr:cNvSpPr txBox="1"/>
      </xdr:nvSpPr>
      <xdr:spPr>
        <a:xfrm>
          <a:off x="1219200" y="9144000"/>
          <a:ext cx="615950" cy="18288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a:t>
          </a:r>
          <a:r>
            <a:rPr lang="en-US" sz="1100" b="1" baseline="0">
              <a:solidFill>
                <a:schemeClr val="dk1"/>
              </a:solidFill>
              <a:effectLst/>
              <a:latin typeface="+mn-lt"/>
              <a:ea typeface="+mn-ea"/>
              <a:cs typeface="+mn-cs"/>
            </a:rPr>
            <a:t> Text</a:t>
          </a:r>
          <a:endParaRPr lang="en-US">
            <a:effectLst/>
          </a:endParaRPr>
        </a:p>
        <a:p>
          <a:pPr algn="l"/>
          <a:endParaRPr lang="en-US" sz="1100" b="1"/>
        </a:p>
      </xdr:txBody>
    </xdr:sp>
    <xdr:clientData/>
  </xdr:twoCellAnchor>
  <xdr:twoCellAnchor>
    <xdr:from>
      <xdr:col>2</xdr:col>
      <xdr:colOff>0</xdr:colOff>
      <xdr:row>37</xdr:row>
      <xdr:rowOff>0</xdr:rowOff>
    </xdr:from>
    <xdr:to>
      <xdr:col>3</xdr:col>
      <xdr:colOff>6350</xdr:colOff>
      <xdr:row>38</xdr:row>
      <xdr:rowOff>0</xdr:rowOff>
    </xdr:to>
    <xdr:sp macro="" textlink="">
      <xdr:nvSpPr>
        <xdr:cNvPr id="10" name="TextBox 9">
          <a:extLst>
            <a:ext uri="{FF2B5EF4-FFF2-40B4-BE49-F238E27FC236}">
              <a16:creationId xmlns:a16="http://schemas.microsoft.com/office/drawing/2014/main" id="{8415D823-78F7-4680-AD3A-8D89F575B397}"/>
            </a:ext>
          </a:extLst>
        </xdr:cNvPr>
        <xdr:cNvSpPr txBox="1"/>
      </xdr:nvSpPr>
      <xdr:spPr>
        <a:xfrm>
          <a:off x="1219200" y="6766560"/>
          <a:ext cx="615950" cy="18288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26</xdr:row>
      <xdr:rowOff>215900</xdr:rowOff>
    </xdr:from>
    <xdr:to>
      <xdr:col>3</xdr:col>
      <xdr:colOff>6350</xdr:colOff>
      <xdr:row>27</xdr:row>
      <xdr:rowOff>215900</xdr:rowOff>
    </xdr:to>
    <xdr:sp macro="" textlink="">
      <xdr:nvSpPr>
        <xdr:cNvPr id="11" name="TextBox 10">
          <a:extLst>
            <a:ext uri="{FF2B5EF4-FFF2-40B4-BE49-F238E27FC236}">
              <a16:creationId xmlns:a16="http://schemas.microsoft.com/office/drawing/2014/main" id="{954B7B96-D635-4DBC-A6BE-D80BEE20B56C}"/>
            </a:ext>
          </a:extLst>
        </xdr:cNvPr>
        <xdr:cNvSpPr txBox="1"/>
      </xdr:nvSpPr>
      <xdr:spPr>
        <a:xfrm>
          <a:off x="1219200" y="4940300"/>
          <a:ext cx="615950" cy="18288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8</xdr:row>
      <xdr:rowOff>0</xdr:rowOff>
    </xdr:from>
    <xdr:to>
      <xdr:col>3</xdr:col>
      <xdr:colOff>6350</xdr:colOff>
      <xdr:row>9</xdr:row>
      <xdr:rowOff>0</xdr:rowOff>
    </xdr:to>
    <xdr:sp macro="" textlink="">
      <xdr:nvSpPr>
        <xdr:cNvPr id="12" name="TextBox 11">
          <a:extLst>
            <a:ext uri="{FF2B5EF4-FFF2-40B4-BE49-F238E27FC236}">
              <a16:creationId xmlns:a16="http://schemas.microsoft.com/office/drawing/2014/main" id="{1CE51025-C12A-4D8C-9E14-CD913BA7FEB6}"/>
            </a:ext>
          </a:extLst>
        </xdr:cNvPr>
        <xdr:cNvSpPr txBox="1"/>
      </xdr:nvSpPr>
      <xdr:spPr>
        <a:xfrm>
          <a:off x="1219200" y="1463040"/>
          <a:ext cx="615950" cy="18288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603250</xdr:colOff>
      <xdr:row>2</xdr:row>
      <xdr:rowOff>158750</xdr:rowOff>
    </xdr:to>
    <xdr:sp macro="" textlink="">
      <xdr:nvSpPr>
        <xdr:cNvPr id="2" name="TextBox 1">
          <a:extLst>
            <a:ext uri="{FF2B5EF4-FFF2-40B4-BE49-F238E27FC236}">
              <a16:creationId xmlns:a16="http://schemas.microsoft.com/office/drawing/2014/main" id="{5FDC6F1E-DF76-4D32-8CCF-C2B762FE7007}"/>
            </a:ext>
          </a:extLst>
        </xdr:cNvPr>
        <xdr:cNvSpPr txBox="1"/>
      </xdr:nvSpPr>
      <xdr:spPr>
        <a:xfrm>
          <a:off x="609600" y="182880"/>
          <a:ext cx="10471150" cy="34163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F. STUDENT</a:t>
          </a:r>
          <a:r>
            <a:rPr lang="en-US" sz="1100" b="1" baseline="0"/>
            <a:t> LIFE</a:t>
          </a:r>
          <a:endParaRPr lang="en-US" sz="1100" b="1"/>
        </a:p>
      </xdr:txBody>
    </xdr:sp>
    <xdr:clientData/>
  </xdr:twoCellAnchor>
  <xdr:twoCellAnchor>
    <xdr:from>
      <xdr:col>1</xdr:col>
      <xdr:colOff>0</xdr:colOff>
      <xdr:row>4</xdr:row>
      <xdr:rowOff>0</xdr:rowOff>
    </xdr:from>
    <xdr:to>
      <xdr:col>12</xdr:col>
      <xdr:colOff>12700</xdr:colOff>
      <xdr:row>6</xdr:row>
      <xdr:rowOff>114300</xdr:rowOff>
    </xdr:to>
    <xdr:sp macro="" textlink="">
      <xdr:nvSpPr>
        <xdr:cNvPr id="3" name="TextBox 2">
          <a:extLst>
            <a:ext uri="{FF2B5EF4-FFF2-40B4-BE49-F238E27FC236}">
              <a16:creationId xmlns:a16="http://schemas.microsoft.com/office/drawing/2014/main" id="{6C408F2E-5E81-41E7-BCB2-DB870E960BA9}"/>
            </a:ext>
          </a:extLst>
        </xdr:cNvPr>
        <xdr:cNvSpPr txBox="1"/>
      </xdr:nvSpPr>
      <xdr:spPr>
        <a:xfrm>
          <a:off x="609600" y="731520"/>
          <a:ext cx="10490200" cy="4800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Percentages of first-time, first-year degree-seeking students and degree-seeking undergraduates enrolled in Fall 2024 who fit the following categories:</a:t>
          </a:r>
          <a:endParaRPr lang="en-US" sz="1100" b="0"/>
        </a:p>
      </xdr:txBody>
    </xdr:sp>
    <xdr:clientData/>
  </xdr:twoCellAnchor>
  <xdr:twoCellAnchor>
    <xdr:from>
      <xdr:col>1</xdr:col>
      <xdr:colOff>12700</xdr:colOff>
      <xdr:row>32</xdr:row>
      <xdr:rowOff>0</xdr:rowOff>
    </xdr:from>
    <xdr:to>
      <xdr:col>12</xdr:col>
      <xdr:colOff>0</xdr:colOff>
      <xdr:row>34</xdr:row>
      <xdr:rowOff>50800</xdr:rowOff>
    </xdr:to>
    <xdr:sp macro="" textlink="">
      <xdr:nvSpPr>
        <xdr:cNvPr id="4" name="TextBox 3">
          <a:extLst>
            <a:ext uri="{FF2B5EF4-FFF2-40B4-BE49-F238E27FC236}">
              <a16:creationId xmlns:a16="http://schemas.microsoft.com/office/drawing/2014/main" id="{53D9C1EC-1621-4DA6-A8F5-A5292EC408D4}"/>
            </a:ext>
          </a:extLst>
        </xdr:cNvPr>
        <xdr:cNvSpPr txBox="1"/>
      </xdr:nvSpPr>
      <xdr:spPr>
        <a:xfrm>
          <a:off x="622300" y="7406640"/>
          <a:ext cx="10464800" cy="416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Activities Offered</a:t>
          </a:r>
          <a:endParaRPr lang="en-US" sz="1100" b="0"/>
        </a:p>
      </xdr:txBody>
    </xdr:sp>
    <xdr:clientData/>
  </xdr:twoCellAnchor>
  <xdr:twoCellAnchor>
    <xdr:from>
      <xdr:col>0</xdr:col>
      <xdr:colOff>596900</xdr:colOff>
      <xdr:row>59</xdr:row>
      <xdr:rowOff>0</xdr:rowOff>
    </xdr:from>
    <xdr:to>
      <xdr:col>12</xdr:col>
      <xdr:colOff>12700</xdr:colOff>
      <xdr:row>60</xdr:row>
      <xdr:rowOff>127000</xdr:rowOff>
    </xdr:to>
    <xdr:sp macro="" textlink="">
      <xdr:nvSpPr>
        <xdr:cNvPr id="5" name="TextBox 4">
          <a:extLst>
            <a:ext uri="{FF2B5EF4-FFF2-40B4-BE49-F238E27FC236}">
              <a16:creationId xmlns:a16="http://schemas.microsoft.com/office/drawing/2014/main" id="{D95A3603-59DA-416D-BEE6-D207E3EFC70F}"/>
            </a:ext>
          </a:extLst>
        </xdr:cNvPr>
        <xdr:cNvSpPr txBox="1"/>
      </xdr:nvSpPr>
      <xdr:spPr>
        <a:xfrm>
          <a:off x="596900" y="13350240"/>
          <a:ext cx="10502900" cy="309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ROTC </a:t>
          </a:r>
          <a:r>
            <a:rPr lang="en-US" sz="1100" b="0" i="0" u="none" strike="noStrike">
              <a:solidFill>
                <a:schemeClr val="dk1"/>
              </a:solidFill>
              <a:effectLst/>
              <a:latin typeface="+mn-lt"/>
              <a:ea typeface="+mn-ea"/>
              <a:cs typeface="+mn-cs"/>
            </a:rPr>
            <a:t>(program offered in cooperation with Reserve Officers' Training Corps)</a:t>
          </a:r>
          <a:r>
            <a:rPr lang="en-US"/>
            <a:t> </a:t>
          </a:r>
          <a:endParaRPr lang="en-US" sz="1100" b="0"/>
        </a:p>
      </xdr:txBody>
    </xdr:sp>
    <xdr:clientData/>
  </xdr:twoCellAnchor>
  <xdr:twoCellAnchor>
    <xdr:from>
      <xdr:col>1</xdr:col>
      <xdr:colOff>0</xdr:colOff>
      <xdr:row>61</xdr:row>
      <xdr:rowOff>177800</xdr:rowOff>
    </xdr:from>
    <xdr:to>
      <xdr:col>2</xdr:col>
      <xdr:colOff>19050</xdr:colOff>
      <xdr:row>63</xdr:row>
      <xdr:rowOff>0</xdr:rowOff>
    </xdr:to>
    <xdr:sp macro="" textlink="">
      <xdr:nvSpPr>
        <xdr:cNvPr id="6" name="TextBox 5">
          <a:extLst>
            <a:ext uri="{FF2B5EF4-FFF2-40B4-BE49-F238E27FC236}">
              <a16:creationId xmlns:a16="http://schemas.microsoft.com/office/drawing/2014/main" id="{A2B88A66-182D-4386-9BCB-2BA30C99CBB5}"/>
            </a:ext>
          </a:extLst>
        </xdr:cNvPr>
        <xdr:cNvSpPr txBox="1"/>
      </xdr:nvSpPr>
      <xdr:spPr>
        <a:xfrm>
          <a:off x="609600" y="13893800"/>
          <a:ext cx="2815590" cy="23368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Programs:</a:t>
          </a:r>
          <a:r>
            <a:rPr lang="en-US" sz="1100" b="1" i="0" u="none" strike="noStrike" baseline="0">
              <a:solidFill>
                <a:schemeClr val="dk1"/>
              </a:solidFill>
              <a:effectLst/>
              <a:latin typeface="+mn-lt"/>
              <a:ea typeface="+mn-ea"/>
              <a:cs typeface="+mn-cs"/>
            </a:rPr>
            <a:t> Army ROTC is offered</a:t>
          </a:r>
          <a:endParaRPr lang="en-US" b="1"/>
        </a:p>
        <a:p>
          <a:pPr algn="l"/>
          <a:endParaRPr lang="en-US"/>
        </a:p>
        <a:p>
          <a:pPr algn="l"/>
          <a:endParaRPr lang="en-US" sz="1100" b="1"/>
        </a:p>
      </xdr:txBody>
    </xdr:sp>
    <xdr:clientData/>
  </xdr:twoCellAnchor>
  <xdr:twoCellAnchor>
    <xdr:from>
      <xdr:col>1</xdr:col>
      <xdr:colOff>0</xdr:colOff>
      <xdr:row>67</xdr:row>
      <xdr:rowOff>177800</xdr:rowOff>
    </xdr:from>
    <xdr:to>
      <xdr:col>2</xdr:col>
      <xdr:colOff>19050</xdr:colOff>
      <xdr:row>69</xdr:row>
      <xdr:rowOff>19050</xdr:rowOff>
    </xdr:to>
    <xdr:sp macro="" textlink="">
      <xdr:nvSpPr>
        <xdr:cNvPr id="7" name="TextBox 6">
          <a:extLst>
            <a:ext uri="{FF2B5EF4-FFF2-40B4-BE49-F238E27FC236}">
              <a16:creationId xmlns:a16="http://schemas.microsoft.com/office/drawing/2014/main" id="{8B191C3D-E5ED-48D2-9702-790EE0989C1C}"/>
            </a:ext>
          </a:extLst>
        </xdr:cNvPr>
        <xdr:cNvSpPr txBox="1"/>
      </xdr:nvSpPr>
      <xdr:spPr>
        <a:xfrm>
          <a:off x="609600" y="15173960"/>
          <a:ext cx="2815590" cy="25273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Programs:</a:t>
          </a:r>
          <a:r>
            <a:rPr lang="en-US" sz="1100" b="1" i="0" u="none" strike="noStrike" baseline="0">
              <a:solidFill>
                <a:schemeClr val="dk1"/>
              </a:solidFill>
              <a:effectLst/>
              <a:latin typeface="+mn-lt"/>
              <a:ea typeface="+mn-ea"/>
              <a:cs typeface="+mn-cs"/>
            </a:rPr>
            <a:t> Naval ROTC is offered</a:t>
          </a:r>
          <a:endParaRPr lang="en-US" b="1"/>
        </a:p>
        <a:p>
          <a:pPr algn="l"/>
          <a:endParaRPr lang="en-US"/>
        </a:p>
        <a:p>
          <a:pPr algn="l"/>
          <a:endParaRPr lang="en-US" sz="1100" b="1"/>
        </a:p>
      </xdr:txBody>
    </xdr:sp>
    <xdr:clientData/>
  </xdr:twoCellAnchor>
  <xdr:twoCellAnchor>
    <xdr:from>
      <xdr:col>1</xdr:col>
      <xdr:colOff>0</xdr:colOff>
      <xdr:row>74</xdr:row>
      <xdr:rowOff>177800</xdr:rowOff>
    </xdr:from>
    <xdr:to>
      <xdr:col>2</xdr:col>
      <xdr:colOff>19050</xdr:colOff>
      <xdr:row>76</xdr:row>
      <xdr:rowOff>0</xdr:rowOff>
    </xdr:to>
    <xdr:sp macro="" textlink="">
      <xdr:nvSpPr>
        <xdr:cNvPr id="8" name="TextBox 7">
          <a:extLst>
            <a:ext uri="{FF2B5EF4-FFF2-40B4-BE49-F238E27FC236}">
              <a16:creationId xmlns:a16="http://schemas.microsoft.com/office/drawing/2014/main" id="{7A77EAB9-A5FF-4CCE-92A7-186A2A9230A1}"/>
            </a:ext>
          </a:extLst>
        </xdr:cNvPr>
        <xdr:cNvSpPr txBox="1"/>
      </xdr:nvSpPr>
      <xdr:spPr>
        <a:xfrm>
          <a:off x="609600" y="16728440"/>
          <a:ext cx="2815590" cy="23368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Programs:</a:t>
          </a:r>
          <a:r>
            <a:rPr lang="en-US" sz="1100" b="1" i="0" u="none" strike="noStrike" baseline="0">
              <a:solidFill>
                <a:schemeClr val="dk1"/>
              </a:solidFill>
              <a:effectLst/>
              <a:latin typeface="+mn-lt"/>
              <a:ea typeface="+mn-ea"/>
              <a:cs typeface="+mn-cs"/>
            </a:rPr>
            <a:t> Air Force ROTC is offered</a:t>
          </a:r>
          <a:endParaRPr lang="en-US"/>
        </a:p>
        <a:p>
          <a:pPr algn="l"/>
          <a:endParaRPr lang="en-US" sz="1100" b="1"/>
        </a:p>
      </xdr:txBody>
    </xdr:sp>
    <xdr:clientData/>
  </xdr:twoCellAnchor>
  <xdr:twoCellAnchor>
    <xdr:from>
      <xdr:col>1</xdr:col>
      <xdr:colOff>12700</xdr:colOff>
      <xdr:row>82</xdr:row>
      <xdr:rowOff>0</xdr:rowOff>
    </xdr:from>
    <xdr:to>
      <xdr:col>12</xdr:col>
      <xdr:colOff>6350</xdr:colOff>
      <xdr:row>83</xdr:row>
      <xdr:rowOff>152400</xdr:rowOff>
    </xdr:to>
    <xdr:sp macro="" textlink="">
      <xdr:nvSpPr>
        <xdr:cNvPr id="9" name="TextBox 8">
          <a:extLst>
            <a:ext uri="{FF2B5EF4-FFF2-40B4-BE49-F238E27FC236}">
              <a16:creationId xmlns:a16="http://schemas.microsoft.com/office/drawing/2014/main" id="{DFFC4D21-ACF8-455B-819E-0418B40207BA}"/>
            </a:ext>
          </a:extLst>
        </xdr:cNvPr>
        <xdr:cNvSpPr txBox="1"/>
      </xdr:nvSpPr>
      <xdr:spPr>
        <a:xfrm>
          <a:off x="622300" y="18242280"/>
          <a:ext cx="10471150" cy="335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Housing: </a:t>
          </a:r>
          <a:r>
            <a:rPr lang="en-US" sz="1100" b="0" i="0" u="none" strike="noStrike">
              <a:solidFill>
                <a:schemeClr val="dk1"/>
              </a:solidFill>
              <a:effectLst/>
              <a:latin typeface="+mn-lt"/>
              <a:ea typeface="+mn-ea"/>
              <a:cs typeface="+mn-cs"/>
            </a:rPr>
            <a:t>Check all types of college-owned, -operated, or -affiliated housing available for undergraduates at your institution. </a:t>
          </a:r>
          <a:endParaRPr lang="en-US" sz="1100" b="0"/>
        </a:p>
      </xdr:txBody>
    </xdr:sp>
    <xdr:clientData/>
  </xdr:twoCellAnchor>
  <xdr:twoCellAnchor>
    <xdr:from>
      <xdr:col>0</xdr:col>
      <xdr:colOff>0</xdr:colOff>
      <xdr:row>4</xdr:row>
      <xdr:rowOff>0</xdr:rowOff>
    </xdr:from>
    <xdr:to>
      <xdr:col>1</xdr:col>
      <xdr:colOff>1881</xdr:colOff>
      <xdr:row>5</xdr:row>
      <xdr:rowOff>9878</xdr:rowOff>
    </xdr:to>
    <xdr:sp macro="" textlink="">
      <xdr:nvSpPr>
        <xdr:cNvPr id="10" name="TextBox 9">
          <a:extLst>
            <a:ext uri="{FF2B5EF4-FFF2-40B4-BE49-F238E27FC236}">
              <a16:creationId xmlns:a16="http://schemas.microsoft.com/office/drawing/2014/main" id="{CF6CCBFA-3816-40F3-8AC8-0D6B463C04AC}"/>
            </a:ext>
          </a:extLst>
        </xdr:cNvPr>
        <xdr:cNvSpPr txBox="1"/>
      </xdr:nvSpPr>
      <xdr:spPr>
        <a:xfrm>
          <a:off x="0" y="731520"/>
          <a:ext cx="611481" cy="19275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F1</a:t>
          </a:r>
        </a:p>
      </xdr:txBody>
    </xdr:sp>
    <xdr:clientData/>
  </xdr:twoCellAnchor>
  <xdr:twoCellAnchor>
    <xdr:from>
      <xdr:col>0</xdr:col>
      <xdr:colOff>0</xdr:colOff>
      <xdr:row>32</xdr:row>
      <xdr:rowOff>0</xdr:rowOff>
    </xdr:from>
    <xdr:to>
      <xdr:col>1</xdr:col>
      <xdr:colOff>1881</xdr:colOff>
      <xdr:row>33</xdr:row>
      <xdr:rowOff>9878</xdr:rowOff>
    </xdr:to>
    <xdr:sp macro="" textlink="">
      <xdr:nvSpPr>
        <xdr:cNvPr id="11" name="TextBox 10">
          <a:extLst>
            <a:ext uri="{FF2B5EF4-FFF2-40B4-BE49-F238E27FC236}">
              <a16:creationId xmlns:a16="http://schemas.microsoft.com/office/drawing/2014/main" id="{97A38075-53DC-42A2-BDFE-97CB2A626EFA}"/>
            </a:ext>
          </a:extLst>
        </xdr:cNvPr>
        <xdr:cNvSpPr txBox="1"/>
      </xdr:nvSpPr>
      <xdr:spPr>
        <a:xfrm>
          <a:off x="0" y="7406640"/>
          <a:ext cx="611481" cy="19275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F2</a:t>
          </a:r>
        </a:p>
      </xdr:txBody>
    </xdr:sp>
    <xdr:clientData/>
  </xdr:twoCellAnchor>
  <xdr:twoCellAnchor>
    <xdr:from>
      <xdr:col>0</xdr:col>
      <xdr:colOff>0</xdr:colOff>
      <xdr:row>59</xdr:row>
      <xdr:rowOff>0</xdr:rowOff>
    </xdr:from>
    <xdr:to>
      <xdr:col>1</xdr:col>
      <xdr:colOff>1881</xdr:colOff>
      <xdr:row>60</xdr:row>
      <xdr:rowOff>9878</xdr:rowOff>
    </xdr:to>
    <xdr:sp macro="" textlink="">
      <xdr:nvSpPr>
        <xdr:cNvPr id="12" name="TextBox 11">
          <a:extLst>
            <a:ext uri="{FF2B5EF4-FFF2-40B4-BE49-F238E27FC236}">
              <a16:creationId xmlns:a16="http://schemas.microsoft.com/office/drawing/2014/main" id="{03EE396B-5461-45B0-984D-1E32036A2A1F}"/>
            </a:ext>
          </a:extLst>
        </xdr:cNvPr>
        <xdr:cNvSpPr txBox="1"/>
      </xdr:nvSpPr>
      <xdr:spPr>
        <a:xfrm>
          <a:off x="0" y="13350240"/>
          <a:ext cx="611481" cy="19275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F3</a:t>
          </a:r>
        </a:p>
      </xdr:txBody>
    </xdr:sp>
    <xdr:clientData/>
  </xdr:twoCellAnchor>
  <xdr:twoCellAnchor>
    <xdr:from>
      <xdr:col>0</xdr:col>
      <xdr:colOff>0</xdr:colOff>
      <xdr:row>82</xdr:row>
      <xdr:rowOff>0</xdr:rowOff>
    </xdr:from>
    <xdr:to>
      <xdr:col>1</xdr:col>
      <xdr:colOff>1881</xdr:colOff>
      <xdr:row>83</xdr:row>
      <xdr:rowOff>9878</xdr:rowOff>
    </xdr:to>
    <xdr:sp macro="" textlink="">
      <xdr:nvSpPr>
        <xdr:cNvPr id="13" name="TextBox 12">
          <a:extLst>
            <a:ext uri="{FF2B5EF4-FFF2-40B4-BE49-F238E27FC236}">
              <a16:creationId xmlns:a16="http://schemas.microsoft.com/office/drawing/2014/main" id="{EF569EB1-80D6-424E-8C52-CFE440E0B91E}"/>
            </a:ext>
          </a:extLst>
        </xdr:cNvPr>
        <xdr:cNvSpPr txBox="1"/>
      </xdr:nvSpPr>
      <xdr:spPr>
        <a:xfrm>
          <a:off x="0" y="18242280"/>
          <a:ext cx="611481" cy="19275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F4</a:t>
          </a:r>
        </a:p>
      </xdr:txBody>
    </xdr:sp>
    <xdr:clientData/>
  </xdr:twoCellAnchor>
  <xdr:twoCellAnchor>
    <xdr:from>
      <xdr:col>2</xdr:col>
      <xdr:colOff>0</xdr:colOff>
      <xdr:row>85</xdr:row>
      <xdr:rowOff>0</xdr:rowOff>
    </xdr:from>
    <xdr:to>
      <xdr:col>3</xdr:col>
      <xdr:colOff>0</xdr:colOff>
      <xdr:row>86</xdr:row>
      <xdr:rowOff>12700</xdr:rowOff>
    </xdr:to>
    <xdr:sp macro="" textlink="">
      <xdr:nvSpPr>
        <xdr:cNvPr id="14" name="TextBox 13">
          <a:extLst>
            <a:ext uri="{FF2B5EF4-FFF2-40B4-BE49-F238E27FC236}">
              <a16:creationId xmlns:a16="http://schemas.microsoft.com/office/drawing/2014/main" id="{86CA6029-E0DD-4D77-9B0C-EACB7B337267}"/>
            </a:ext>
          </a:extLst>
        </xdr:cNvPr>
        <xdr:cNvSpPr txBox="1"/>
      </xdr:nvSpPr>
      <xdr:spPr>
        <a:xfrm>
          <a:off x="3406140" y="18790920"/>
          <a:ext cx="219456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12700</xdr:colOff>
      <xdr:row>97</xdr:row>
      <xdr:rowOff>215900</xdr:rowOff>
    </xdr:from>
    <xdr:to>
      <xdr:col>3</xdr:col>
      <xdr:colOff>12700</xdr:colOff>
      <xdr:row>98</xdr:row>
      <xdr:rowOff>215900</xdr:rowOff>
    </xdr:to>
    <xdr:sp macro="" textlink="">
      <xdr:nvSpPr>
        <xdr:cNvPr id="15" name="TextBox 14">
          <a:extLst>
            <a:ext uri="{FF2B5EF4-FFF2-40B4-BE49-F238E27FC236}">
              <a16:creationId xmlns:a16="http://schemas.microsoft.com/office/drawing/2014/main" id="{3B80BEFE-8688-4ABE-88BF-FEC73E379A6E}"/>
            </a:ext>
          </a:extLst>
        </xdr:cNvPr>
        <xdr:cNvSpPr txBox="1"/>
      </xdr:nvSpPr>
      <xdr:spPr>
        <a:xfrm>
          <a:off x="3418840" y="21750020"/>
          <a:ext cx="219456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78</xdr:row>
      <xdr:rowOff>0</xdr:rowOff>
    </xdr:from>
    <xdr:to>
      <xdr:col>3</xdr:col>
      <xdr:colOff>0</xdr:colOff>
      <xdr:row>79</xdr:row>
      <xdr:rowOff>12700</xdr:rowOff>
    </xdr:to>
    <xdr:sp macro="" textlink="">
      <xdr:nvSpPr>
        <xdr:cNvPr id="16" name="TextBox 15">
          <a:extLst>
            <a:ext uri="{FF2B5EF4-FFF2-40B4-BE49-F238E27FC236}">
              <a16:creationId xmlns:a16="http://schemas.microsoft.com/office/drawing/2014/main" id="{43F6F502-8D16-465F-A6C5-67C223D3B9D9}"/>
            </a:ext>
          </a:extLst>
        </xdr:cNvPr>
        <xdr:cNvSpPr txBox="1"/>
      </xdr:nvSpPr>
      <xdr:spPr>
        <a:xfrm>
          <a:off x="3406140" y="17419320"/>
          <a:ext cx="219456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72</xdr:row>
      <xdr:rowOff>0</xdr:rowOff>
    </xdr:from>
    <xdr:to>
      <xdr:col>3</xdr:col>
      <xdr:colOff>0</xdr:colOff>
      <xdr:row>73</xdr:row>
      <xdr:rowOff>12700</xdr:rowOff>
    </xdr:to>
    <xdr:sp macro="" textlink="">
      <xdr:nvSpPr>
        <xdr:cNvPr id="17" name="TextBox 16">
          <a:extLst>
            <a:ext uri="{FF2B5EF4-FFF2-40B4-BE49-F238E27FC236}">
              <a16:creationId xmlns:a16="http://schemas.microsoft.com/office/drawing/2014/main" id="{8E2EF564-F896-42F0-B573-085D41A4EA31}"/>
            </a:ext>
          </a:extLst>
        </xdr:cNvPr>
        <xdr:cNvSpPr txBox="1"/>
      </xdr:nvSpPr>
      <xdr:spPr>
        <a:xfrm>
          <a:off x="3406140" y="16093440"/>
          <a:ext cx="219456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65</xdr:row>
      <xdr:rowOff>0</xdr:rowOff>
    </xdr:from>
    <xdr:to>
      <xdr:col>3</xdr:col>
      <xdr:colOff>0</xdr:colOff>
      <xdr:row>66</xdr:row>
      <xdr:rowOff>12700</xdr:rowOff>
    </xdr:to>
    <xdr:sp macro="" textlink="">
      <xdr:nvSpPr>
        <xdr:cNvPr id="18" name="TextBox 17">
          <a:extLst>
            <a:ext uri="{FF2B5EF4-FFF2-40B4-BE49-F238E27FC236}">
              <a16:creationId xmlns:a16="http://schemas.microsoft.com/office/drawing/2014/main" id="{4A497C5A-7DC6-4DB0-9900-518147DACBCD}"/>
            </a:ext>
          </a:extLst>
        </xdr:cNvPr>
        <xdr:cNvSpPr txBox="1"/>
      </xdr:nvSpPr>
      <xdr:spPr>
        <a:xfrm>
          <a:off x="3406140" y="14584680"/>
          <a:ext cx="2194560" cy="19558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35</xdr:row>
      <xdr:rowOff>0</xdr:rowOff>
    </xdr:from>
    <xdr:to>
      <xdr:col>3</xdr:col>
      <xdr:colOff>0</xdr:colOff>
      <xdr:row>36</xdr:row>
      <xdr:rowOff>12700</xdr:rowOff>
    </xdr:to>
    <xdr:sp macro="" textlink="">
      <xdr:nvSpPr>
        <xdr:cNvPr id="19" name="TextBox 18">
          <a:extLst>
            <a:ext uri="{FF2B5EF4-FFF2-40B4-BE49-F238E27FC236}">
              <a16:creationId xmlns:a16="http://schemas.microsoft.com/office/drawing/2014/main" id="{69134B1B-79A3-4FCB-9038-55F5F404AE8B}"/>
            </a:ext>
          </a:extLst>
        </xdr:cNvPr>
        <xdr:cNvSpPr txBox="1"/>
      </xdr:nvSpPr>
      <xdr:spPr>
        <a:xfrm>
          <a:off x="3406140" y="7955280"/>
          <a:ext cx="219456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16</xdr:row>
      <xdr:rowOff>0</xdr:rowOff>
    </xdr:from>
    <xdr:to>
      <xdr:col>3</xdr:col>
      <xdr:colOff>0</xdr:colOff>
      <xdr:row>17</xdr:row>
      <xdr:rowOff>12700</xdr:rowOff>
    </xdr:to>
    <xdr:sp macro="" textlink="">
      <xdr:nvSpPr>
        <xdr:cNvPr id="20" name="TextBox 19">
          <a:extLst>
            <a:ext uri="{FF2B5EF4-FFF2-40B4-BE49-F238E27FC236}">
              <a16:creationId xmlns:a16="http://schemas.microsoft.com/office/drawing/2014/main" id="{17C71BF0-BE2F-4CE2-B229-D54CDF7223AD}"/>
            </a:ext>
          </a:extLst>
        </xdr:cNvPr>
        <xdr:cNvSpPr txBox="1"/>
      </xdr:nvSpPr>
      <xdr:spPr>
        <a:xfrm>
          <a:off x="3406140" y="3703320"/>
          <a:ext cx="2194560" cy="19558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a:t>
          </a:r>
          <a:endParaRPr lang="en-US">
            <a:effectLst/>
          </a:endParaRPr>
        </a:p>
        <a:p>
          <a:pPr algn="l"/>
          <a:endParaRPr lang="en-US" sz="1100" b="1"/>
        </a:p>
      </xdr:txBody>
    </xdr:sp>
    <xdr:clientData/>
  </xdr:twoCellAnchor>
  <xdr:twoCellAnchor>
    <xdr:from>
      <xdr:col>2</xdr:col>
      <xdr:colOff>0</xdr:colOff>
      <xdr:row>8</xdr:row>
      <xdr:rowOff>0</xdr:rowOff>
    </xdr:from>
    <xdr:to>
      <xdr:col>3</xdr:col>
      <xdr:colOff>0</xdr:colOff>
      <xdr:row>9</xdr:row>
      <xdr:rowOff>12700</xdr:rowOff>
    </xdr:to>
    <xdr:sp macro="" textlink="">
      <xdr:nvSpPr>
        <xdr:cNvPr id="21" name="TextBox 20">
          <a:extLst>
            <a:ext uri="{FF2B5EF4-FFF2-40B4-BE49-F238E27FC236}">
              <a16:creationId xmlns:a16="http://schemas.microsoft.com/office/drawing/2014/main" id="{A2570D5A-F131-4F06-8E54-A6AED60803E4}"/>
            </a:ext>
          </a:extLst>
        </xdr:cNvPr>
        <xdr:cNvSpPr txBox="1"/>
      </xdr:nvSpPr>
      <xdr:spPr>
        <a:xfrm>
          <a:off x="3406140" y="1463040"/>
          <a:ext cx="219456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endParaRPr lang="en-US">
            <a:effectLst/>
          </a:endParaRPr>
        </a:p>
        <a:p>
          <a:pPr algn="l"/>
          <a:endParaRPr lang="en-US" sz="1100" b="1"/>
        </a:p>
      </xdr:txBody>
    </xdr:sp>
    <xdr:clientData/>
  </xdr:twoCellAnchor>
  <xdr:twoCellAnchor>
    <xdr:from>
      <xdr:col>2</xdr:col>
      <xdr:colOff>0</xdr:colOff>
      <xdr:row>62</xdr:row>
      <xdr:rowOff>0</xdr:rowOff>
    </xdr:from>
    <xdr:to>
      <xdr:col>3</xdr:col>
      <xdr:colOff>0</xdr:colOff>
      <xdr:row>63</xdr:row>
      <xdr:rowOff>0</xdr:rowOff>
    </xdr:to>
    <xdr:sp macro="" textlink="">
      <xdr:nvSpPr>
        <xdr:cNvPr id="22" name="TextBox 21">
          <a:extLst>
            <a:ext uri="{FF2B5EF4-FFF2-40B4-BE49-F238E27FC236}">
              <a16:creationId xmlns:a16="http://schemas.microsoft.com/office/drawing/2014/main" id="{223C8B33-F08A-4771-B2B4-781DA1D29640}"/>
            </a:ext>
          </a:extLst>
        </xdr:cNvPr>
        <xdr:cNvSpPr txBox="1"/>
      </xdr:nvSpPr>
      <xdr:spPr>
        <a:xfrm>
          <a:off x="3406140" y="13898880"/>
          <a:ext cx="219456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68</xdr:row>
      <xdr:rowOff>0</xdr:rowOff>
    </xdr:from>
    <xdr:to>
      <xdr:col>3</xdr:col>
      <xdr:colOff>0</xdr:colOff>
      <xdr:row>69</xdr:row>
      <xdr:rowOff>12700</xdr:rowOff>
    </xdr:to>
    <xdr:sp macro="" textlink="">
      <xdr:nvSpPr>
        <xdr:cNvPr id="23" name="TextBox 22">
          <a:extLst>
            <a:ext uri="{FF2B5EF4-FFF2-40B4-BE49-F238E27FC236}">
              <a16:creationId xmlns:a16="http://schemas.microsoft.com/office/drawing/2014/main" id="{24CE33BE-A45F-4609-8A09-EC0398DE4B53}"/>
            </a:ext>
          </a:extLst>
        </xdr:cNvPr>
        <xdr:cNvSpPr txBox="1"/>
      </xdr:nvSpPr>
      <xdr:spPr>
        <a:xfrm>
          <a:off x="3406140" y="15179040"/>
          <a:ext cx="219456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75</xdr:row>
      <xdr:rowOff>0</xdr:rowOff>
    </xdr:from>
    <xdr:to>
      <xdr:col>3</xdr:col>
      <xdr:colOff>0</xdr:colOff>
      <xdr:row>76</xdr:row>
      <xdr:rowOff>0</xdr:rowOff>
    </xdr:to>
    <xdr:sp macro="" textlink="">
      <xdr:nvSpPr>
        <xdr:cNvPr id="24" name="TextBox 23">
          <a:extLst>
            <a:ext uri="{FF2B5EF4-FFF2-40B4-BE49-F238E27FC236}">
              <a16:creationId xmlns:a16="http://schemas.microsoft.com/office/drawing/2014/main" id="{5848F06C-BA58-43E9-8F85-7D59EDFD8E4A}"/>
            </a:ext>
          </a:extLst>
        </xdr:cNvPr>
        <xdr:cNvSpPr txBox="1"/>
      </xdr:nvSpPr>
      <xdr:spPr>
        <a:xfrm>
          <a:off x="3406140" y="16733520"/>
          <a:ext cx="219456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0</xdr:colOff>
      <xdr:row>8</xdr:row>
      <xdr:rowOff>0</xdr:rowOff>
    </xdr:from>
    <xdr:to>
      <xdr:col>2</xdr:col>
      <xdr:colOff>19050</xdr:colOff>
      <xdr:row>9</xdr:row>
      <xdr:rowOff>12700</xdr:rowOff>
    </xdr:to>
    <xdr:sp macro="" textlink="">
      <xdr:nvSpPr>
        <xdr:cNvPr id="25" name="TextBox 24">
          <a:extLst>
            <a:ext uri="{FF2B5EF4-FFF2-40B4-BE49-F238E27FC236}">
              <a16:creationId xmlns:a16="http://schemas.microsoft.com/office/drawing/2014/main" id="{3D43B317-3601-474A-B7B6-80928197D2AD}"/>
            </a:ext>
          </a:extLst>
        </xdr:cNvPr>
        <xdr:cNvSpPr txBox="1"/>
      </xdr:nvSpPr>
      <xdr:spPr>
        <a:xfrm>
          <a:off x="609600" y="1463040"/>
          <a:ext cx="281559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First-time, first-year students</a:t>
          </a:r>
          <a:endParaRPr lang="en-US"/>
        </a:p>
        <a:p>
          <a:pPr algn="l"/>
          <a:endParaRPr lang="en-US" sz="1100" b="1"/>
        </a:p>
      </xdr:txBody>
    </xdr:sp>
    <xdr:clientData/>
  </xdr:twoCellAnchor>
  <xdr:twoCellAnchor>
    <xdr:from>
      <xdr:col>2</xdr:col>
      <xdr:colOff>0</xdr:colOff>
      <xdr:row>28</xdr:row>
      <xdr:rowOff>0</xdr:rowOff>
    </xdr:from>
    <xdr:to>
      <xdr:col>3</xdr:col>
      <xdr:colOff>0</xdr:colOff>
      <xdr:row>29</xdr:row>
      <xdr:rowOff>12700</xdr:rowOff>
    </xdr:to>
    <xdr:sp macro="" textlink="">
      <xdr:nvSpPr>
        <xdr:cNvPr id="26" name="TextBox 25">
          <a:extLst>
            <a:ext uri="{FF2B5EF4-FFF2-40B4-BE49-F238E27FC236}">
              <a16:creationId xmlns:a16="http://schemas.microsoft.com/office/drawing/2014/main" id="{5F8B4A99-8E6A-454D-BF43-990CE1E92D76}"/>
            </a:ext>
          </a:extLst>
        </xdr:cNvPr>
        <xdr:cNvSpPr txBox="1"/>
      </xdr:nvSpPr>
      <xdr:spPr>
        <a:xfrm>
          <a:off x="3406140" y="6675120"/>
          <a:ext cx="2194560" cy="19558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a:t>
          </a:r>
          <a:endParaRPr lang="en-US">
            <a:effectLst/>
          </a:endParaRPr>
        </a:p>
        <a:p>
          <a:pPr algn="l"/>
          <a:endParaRPr lang="en-US" sz="1100" b="1"/>
        </a:p>
      </xdr:txBody>
    </xdr:sp>
    <xdr:clientData/>
  </xdr:twoCellAnchor>
  <xdr:twoCellAnchor>
    <xdr:from>
      <xdr:col>2</xdr:col>
      <xdr:colOff>0</xdr:colOff>
      <xdr:row>20</xdr:row>
      <xdr:rowOff>0</xdr:rowOff>
    </xdr:from>
    <xdr:to>
      <xdr:col>3</xdr:col>
      <xdr:colOff>0</xdr:colOff>
      <xdr:row>21</xdr:row>
      <xdr:rowOff>12700</xdr:rowOff>
    </xdr:to>
    <xdr:sp macro="" textlink="">
      <xdr:nvSpPr>
        <xdr:cNvPr id="27" name="TextBox 26">
          <a:extLst>
            <a:ext uri="{FF2B5EF4-FFF2-40B4-BE49-F238E27FC236}">
              <a16:creationId xmlns:a16="http://schemas.microsoft.com/office/drawing/2014/main" id="{A7AADF08-9F6C-40F2-94B5-A82EBE73C3AF}"/>
            </a:ext>
          </a:extLst>
        </xdr:cNvPr>
        <xdr:cNvSpPr txBox="1"/>
      </xdr:nvSpPr>
      <xdr:spPr>
        <a:xfrm>
          <a:off x="3406140" y="4434840"/>
          <a:ext cx="219456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endParaRPr lang="en-US">
            <a:effectLst/>
          </a:endParaRPr>
        </a:p>
        <a:p>
          <a:pPr algn="l"/>
          <a:endParaRPr lang="en-US" sz="1100" b="1"/>
        </a:p>
      </xdr:txBody>
    </xdr:sp>
    <xdr:clientData/>
  </xdr:twoCellAnchor>
  <xdr:twoCellAnchor>
    <xdr:from>
      <xdr:col>1</xdr:col>
      <xdr:colOff>0</xdr:colOff>
      <xdr:row>20</xdr:row>
      <xdr:rowOff>0</xdr:rowOff>
    </xdr:from>
    <xdr:to>
      <xdr:col>2</xdr:col>
      <xdr:colOff>19050</xdr:colOff>
      <xdr:row>21</xdr:row>
      <xdr:rowOff>12700</xdr:rowOff>
    </xdr:to>
    <xdr:sp macro="" textlink="">
      <xdr:nvSpPr>
        <xdr:cNvPr id="28" name="TextBox 27">
          <a:extLst>
            <a:ext uri="{FF2B5EF4-FFF2-40B4-BE49-F238E27FC236}">
              <a16:creationId xmlns:a16="http://schemas.microsoft.com/office/drawing/2014/main" id="{99DFEE4D-A28D-48AF-A048-813580544AE6}"/>
            </a:ext>
          </a:extLst>
        </xdr:cNvPr>
        <xdr:cNvSpPr txBox="1"/>
      </xdr:nvSpPr>
      <xdr:spPr>
        <a:xfrm>
          <a:off x="609600" y="4434840"/>
          <a:ext cx="281559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Undergraduates</a:t>
          </a:r>
        </a:p>
        <a:p>
          <a:endParaRPr lang="en-US"/>
        </a:p>
        <a:p>
          <a:pPr algn="l"/>
          <a:endParaRPr lang="en-US" sz="110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590550</xdr:colOff>
      <xdr:row>2</xdr:row>
      <xdr:rowOff>171450</xdr:rowOff>
    </xdr:to>
    <xdr:sp macro="" textlink="">
      <xdr:nvSpPr>
        <xdr:cNvPr id="2" name="TextBox 1">
          <a:extLst>
            <a:ext uri="{FF2B5EF4-FFF2-40B4-BE49-F238E27FC236}">
              <a16:creationId xmlns:a16="http://schemas.microsoft.com/office/drawing/2014/main" id="{E825E472-585A-4C93-AAD6-325B3C729AD3}"/>
            </a:ext>
          </a:extLst>
        </xdr:cNvPr>
        <xdr:cNvSpPr txBox="1"/>
      </xdr:nvSpPr>
      <xdr:spPr>
        <a:xfrm>
          <a:off x="1249680" y="182880"/>
          <a:ext cx="16127730" cy="35433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G. ANNUAL EXPENSES</a:t>
          </a:r>
        </a:p>
      </xdr:txBody>
    </xdr:sp>
    <xdr:clientData/>
  </xdr:twoCellAnchor>
  <xdr:twoCellAnchor>
    <xdr:from>
      <xdr:col>0</xdr:col>
      <xdr:colOff>952500</xdr:colOff>
      <xdr:row>17</xdr:row>
      <xdr:rowOff>0</xdr:rowOff>
    </xdr:from>
    <xdr:to>
      <xdr:col>12</xdr:col>
      <xdr:colOff>0</xdr:colOff>
      <xdr:row>26</xdr:row>
      <xdr:rowOff>76200</xdr:rowOff>
    </xdr:to>
    <xdr:sp macro="" textlink="">
      <xdr:nvSpPr>
        <xdr:cNvPr id="3" name="TextBox 2">
          <a:extLst>
            <a:ext uri="{FF2B5EF4-FFF2-40B4-BE49-F238E27FC236}">
              <a16:creationId xmlns:a16="http://schemas.microsoft.com/office/drawing/2014/main" id="{3A97500E-FACE-4486-B264-B677C62AA3D2}"/>
            </a:ext>
          </a:extLst>
        </xdr:cNvPr>
        <xdr:cNvSpPr txBox="1"/>
      </xdr:nvSpPr>
      <xdr:spPr>
        <a:xfrm>
          <a:off x="952500" y="3733800"/>
          <a:ext cx="16642080" cy="17221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Undergraduate full-time tuition, required fees, food and housing</a:t>
          </a:r>
          <a:r>
            <a:rPr lang="en-US"/>
            <a:t> </a:t>
          </a:r>
        </a:p>
        <a:p>
          <a:r>
            <a:rPr lang="en-US" sz="1100" b="0" i="0" u="none" strike="noStrike">
              <a:solidFill>
                <a:schemeClr val="dk1"/>
              </a:solidFill>
              <a:effectLst/>
              <a:latin typeface="+mn-lt"/>
              <a:ea typeface="+mn-ea"/>
              <a:cs typeface="+mn-cs"/>
            </a:rPr>
            <a:t>List the typical tuition, required fees, and food and housing for a full-time undergraduate student for the FULL 2025-2026 academic year. (30 semester hours or 45 quarter hours for institutions that derive annual tuition by multiplying credit hour cost by number of credits). </a:t>
          </a:r>
        </a:p>
        <a:p>
          <a:r>
            <a:rPr lang="en-US" sz="1100" b="0" i="0" u="none" strike="noStrike">
              <a:solidFill>
                <a:schemeClr val="dk1"/>
              </a:solidFill>
              <a:effectLst/>
              <a:latin typeface="+mn-lt"/>
              <a:ea typeface="+mn-ea"/>
              <a:cs typeface="+mn-cs"/>
            </a:rPr>
            <a:t>•</a:t>
          </a:r>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A full academic year refers to the period of time generally extending from September to June; usually equated to two semesters, two trimesters, three quarters,  </a:t>
          </a:r>
          <a:r>
            <a:rPr lang="en-US" sz="1100" b="0" i="0" u="none" strike="noStrike" baseline="0">
              <a:solidFill>
                <a:schemeClr val="dk1"/>
              </a:solidFill>
              <a:effectLst/>
              <a:latin typeface="+mn-lt"/>
              <a:ea typeface="+mn-ea"/>
              <a:cs typeface="+mn-cs"/>
            </a:rPr>
            <a:t> </a:t>
          </a:r>
        </a:p>
        <a:p>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or the period covered by a four-one-four plan. </a:t>
          </a:r>
          <a:r>
            <a:rPr lang="en-US"/>
            <a:t> </a:t>
          </a:r>
          <a:r>
            <a:rPr lang="en-US" sz="1100" b="0" i="0" u="none" strike="noStrike">
              <a:solidFill>
                <a:schemeClr val="dk1"/>
              </a:solidFill>
              <a:effectLst/>
              <a:latin typeface="+mn-lt"/>
              <a:ea typeface="+mn-ea"/>
              <a:cs typeface="+mn-cs"/>
            </a:rPr>
            <a:t> </a:t>
          </a:r>
        </a:p>
        <a:p>
          <a:r>
            <a:rPr lang="en-US" sz="1100" b="0" i="0" u="none" strike="noStrike">
              <a:solidFill>
                <a:schemeClr val="dk1"/>
              </a:solidFill>
              <a:effectLst/>
              <a:latin typeface="+mn-lt"/>
              <a:ea typeface="+mn-ea"/>
              <a:cs typeface="+mn-cs"/>
            </a:rPr>
            <a:t>•    Food and housing is defined as double occupancy and 19 meals per week or the maximum meal plan. </a:t>
          </a:r>
          <a:r>
            <a:rPr lang="en-US"/>
            <a:t> </a:t>
          </a:r>
          <a:r>
            <a:rPr lang="en-US" sz="1100" b="0" i="0" u="none" strike="noStrike">
              <a:solidFill>
                <a:schemeClr val="dk1"/>
              </a:solidFill>
              <a:effectLst/>
              <a:latin typeface="+mn-lt"/>
              <a:ea typeface="+mn-ea"/>
              <a:cs typeface="+mn-cs"/>
            </a:rPr>
            <a:t>y number of credits). </a:t>
          </a:r>
          <a:r>
            <a:rPr lang="en-US"/>
            <a:t> </a:t>
          </a:r>
        </a:p>
        <a:p>
          <a:r>
            <a:rPr lang="en-US" sz="1100" b="0" i="0" u="none" strike="noStrike">
              <a:solidFill>
                <a:schemeClr val="dk1"/>
              </a:solidFill>
              <a:effectLst/>
              <a:latin typeface="+mn-lt"/>
              <a:ea typeface="+mn-ea"/>
              <a:cs typeface="+mn-cs"/>
            </a:rPr>
            <a:t>•</a:t>
          </a:r>
          <a:r>
            <a:rPr lang="en-US" sz="1100" b="1" i="0" u="none" strike="noStrike">
              <a:solidFill>
                <a:schemeClr val="dk1"/>
              </a:solidFill>
              <a:effectLst/>
              <a:latin typeface="+mn-lt"/>
              <a:ea typeface="+mn-ea"/>
              <a:cs typeface="+mn-cs"/>
            </a:rPr>
            <a:t>     Required fees </a:t>
          </a:r>
          <a:r>
            <a:rPr lang="en-US" sz="1100" b="0" i="0" u="none" strike="noStrike">
              <a:solidFill>
                <a:schemeClr val="dk1"/>
              </a:solidFill>
              <a:effectLst/>
              <a:latin typeface="+mn-lt"/>
              <a:ea typeface="+mn-ea"/>
              <a:cs typeface="+mn-cs"/>
            </a:rPr>
            <a:t>include only charges that all full-time students must pay that are </a:t>
          </a:r>
          <a:r>
            <a:rPr lang="en-US" sz="1100" b="1" i="0" u="none" strike="noStrike">
              <a:solidFill>
                <a:schemeClr val="dk1"/>
              </a:solidFill>
              <a:effectLst/>
              <a:latin typeface="+mn-lt"/>
              <a:ea typeface="+mn-ea"/>
              <a:cs typeface="+mn-cs"/>
            </a:rPr>
            <a:t>not</a:t>
          </a:r>
          <a:r>
            <a:rPr lang="en-US" sz="1100" b="0" i="0" u="none" strike="noStrike">
              <a:solidFill>
                <a:schemeClr val="dk1"/>
              </a:solidFill>
              <a:effectLst/>
              <a:latin typeface="+mn-lt"/>
              <a:ea typeface="+mn-ea"/>
              <a:cs typeface="+mn-cs"/>
            </a:rPr>
            <a:t> included in tuition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(e.g., registration, health, or activity fees.)</a:t>
          </a:r>
        </a:p>
        <a:p>
          <a:r>
            <a:rPr lang="en-US" sz="1100" b="0"/>
            <a:t>•     Do not include optional fees (e.g., parking, laboratory use).</a:t>
          </a:r>
        </a:p>
      </xdr:txBody>
    </xdr:sp>
    <xdr:clientData/>
  </xdr:twoCellAnchor>
  <xdr:twoCellAnchor>
    <xdr:from>
      <xdr:col>1</xdr:col>
      <xdr:colOff>12700</xdr:colOff>
      <xdr:row>46</xdr:row>
      <xdr:rowOff>0</xdr:rowOff>
    </xdr:from>
    <xdr:to>
      <xdr:col>1</xdr:col>
      <xdr:colOff>2838450</xdr:colOff>
      <xdr:row>47</xdr:row>
      <xdr:rowOff>19050</xdr:rowOff>
    </xdr:to>
    <xdr:sp macro="" textlink="">
      <xdr:nvSpPr>
        <xdr:cNvPr id="4" name="TextBox 3">
          <a:extLst>
            <a:ext uri="{FF2B5EF4-FFF2-40B4-BE49-F238E27FC236}">
              <a16:creationId xmlns:a16="http://schemas.microsoft.com/office/drawing/2014/main" id="{1918C591-152B-401D-8C0A-349715303488}"/>
            </a:ext>
          </a:extLst>
        </xdr:cNvPr>
        <xdr:cNvSpPr txBox="1"/>
      </xdr:nvSpPr>
      <xdr:spPr>
        <a:xfrm>
          <a:off x="1262380" y="9692640"/>
          <a:ext cx="282575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For All Institutions: First-Year</a:t>
          </a:r>
          <a:endParaRPr lang="en-US" b="1"/>
        </a:p>
        <a:p>
          <a:pPr algn="l"/>
          <a:endParaRPr lang="en-US"/>
        </a:p>
        <a:p>
          <a:pPr algn="l"/>
          <a:endParaRPr lang="en-US" sz="1100" b="1"/>
        </a:p>
      </xdr:txBody>
    </xdr:sp>
    <xdr:clientData/>
  </xdr:twoCellAnchor>
  <xdr:twoCellAnchor>
    <xdr:from>
      <xdr:col>1</xdr:col>
      <xdr:colOff>0</xdr:colOff>
      <xdr:row>64</xdr:row>
      <xdr:rowOff>0</xdr:rowOff>
    </xdr:from>
    <xdr:to>
      <xdr:col>2</xdr:col>
      <xdr:colOff>19050</xdr:colOff>
      <xdr:row>65</xdr:row>
      <xdr:rowOff>31750</xdr:rowOff>
    </xdr:to>
    <xdr:sp macro="" textlink="">
      <xdr:nvSpPr>
        <xdr:cNvPr id="5" name="TextBox 4">
          <a:extLst>
            <a:ext uri="{FF2B5EF4-FFF2-40B4-BE49-F238E27FC236}">
              <a16:creationId xmlns:a16="http://schemas.microsoft.com/office/drawing/2014/main" id="{A22B39DC-9BD4-4EBB-8068-CF9E06D8ECF5}"/>
            </a:ext>
          </a:extLst>
        </xdr:cNvPr>
        <xdr:cNvSpPr txBox="1"/>
      </xdr:nvSpPr>
      <xdr:spPr>
        <a:xfrm>
          <a:off x="1249680" y="13898880"/>
          <a:ext cx="3608070" cy="43561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Number of credits per term a student can take for the stated full-time tuition.</a:t>
          </a:r>
          <a:endParaRPr lang="en-US"/>
        </a:p>
        <a:p>
          <a:pPr algn="l"/>
          <a:endParaRPr lang="en-US" sz="1100" b="1"/>
        </a:p>
      </xdr:txBody>
    </xdr:sp>
    <xdr:clientData/>
  </xdr:twoCellAnchor>
  <xdr:twoCellAnchor>
    <xdr:from>
      <xdr:col>2</xdr:col>
      <xdr:colOff>0</xdr:colOff>
      <xdr:row>73</xdr:row>
      <xdr:rowOff>0</xdr:rowOff>
    </xdr:from>
    <xdr:to>
      <xdr:col>2</xdr:col>
      <xdr:colOff>1714500</xdr:colOff>
      <xdr:row>74</xdr:row>
      <xdr:rowOff>12700</xdr:rowOff>
    </xdr:to>
    <xdr:sp macro="" textlink="">
      <xdr:nvSpPr>
        <xdr:cNvPr id="6" name="TextBox 5">
          <a:extLst>
            <a:ext uri="{FF2B5EF4-FFF2-40B4-BE49-F238E27FC236}">
              <a16:creationId xmlns:a16="http://schemas.microsoft.com/office/drawing/2014/main" id="{CCBCC363-3837-4C9E-9D14-F9CF323C1A1D}"/>
            </a:ext>
          </a:extLst>
        </xdr:cNvPr>
        <xdr:cNvSpPr txBox="1"/>
      </xdr:nvSpPr>
      <xdr:spPr>
        <a:xfrm>
          <a:off x="4838700" y="16268700"/>
          <a:ext cx="1714500" cy="19558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a:effectLst/>
          </a:endParaRPr>
        </a:p>
        <a:p>
          <a:pPr algn="l"/>
          <a:endParaRPr lang="en-US" sz="1100" b="1"/>
        </a:p>
      </xdr:txBody>
    </xdr:sp>
    <xdr:clientData/>
  </xdr:twoCellAnchor>
  <xdr:twoCellAnchor>
    <xdr:from>
      <xdr:col>1</xdr:col>
      <xdr:colOff>12700</xdr:colOff>
      <xdr:row>76</xdr:row>
      <xdr:rowOff>0</xdr:rowOff>
    </xdr:from>
    <xdr:to>
      <xdr:col>12</xdr:col>
      <xdr:colOff>19050</xdr:colOff>
      <xdr:row>78</xdr:row>
      <xdr:rowOff>88900</xdr:rowOff>
    </xdr:to>
    <xdr:sp macro="" textlink="">
      <xdr:nvSpPr>
        <xdr:cNvPr id="7" name="TextBox 6">
          <a:extLst>
            <a:ext uri="{FF2B5EF4-FFF2-40B4-BE49-F238E27FC236}">
              <a16:creationId xmlns:a16="http://schemas.microsoft.com/office/drawing/2014/main" id="{1E28A67A-9655-40D6-94CB-62AEF0479AEA}"/>
            </a:ext>
          </a:extLst>
        </xdr:cNvPr>
        <xdr:cNvSpPr txBox="1"/>
      </xdr:nvSpPr>
      <xdr:spPr>
        <a:xfrm>
          <a:off x="1262380" y="17000220"/>
          <a:ext cx="16351250" cy="454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Provide the estimated expenses for a typical full-time undergraduate student:</a:t>
          </a:r>
        </a:p>
        <a:p>
          <a:r>
            <a:rPr lang="en-US" sz="1100" b="0" i="0" u="none" strike="noStrike">
              <a:solidFill>
                <a:schemeClr val="dk1"/>
              </a:solidFill>
              <a:effectLst/>
              <a:latin typeface="+mn-lt"/>
              <a:ea typeface="+mn-ea"/>
              <a:cs typeface="+mn-cs"/>
            </a:rPr>
            <a:t>* If your college cannot provide separate food and housing figures for commuters not living at home</a:t>
          </a:r>
          <a:r>
            <a:rPr lang="en-US"/>
            <a:t> </a:t>
          </a:r>
          <a:endParaRPr lang="en-US" sz="1100" b="0"/>
        </a:p>
      </xdr:txBody>
    </xdr:sp>
    <xdr:clientData/>
  </xdr:twoCellAnchor>
  <xdr:twoCellAnchor>
    <xdr:from>
      <xdr:col>1</xdr:col>
      <xdr:colOff>28575</xdr:colOff>
      <xdr:row>98</xdr:row>
      <xdr:rowOff>171450</xdr:rowOff>
    </xdr:from>
    <xdr:to>
      <xdr:col>12</xdr:col>
      <xdr:colOff>352425</xdr:colOff>
      <xdr:row>100</xdr:row>
      <xdr:rowOff>133350</xdr:rowOff>
    </xdr:to>
    <xdr:sp macro="" textlink="">
      <xdr:nvSpPr>
        <xdr:cNvPr id="8" name="TextBox 7">
          <a:extLst>
            <a:ext uri="{FF2B5EF4-FFF2-40B4-BE49-F238E27FC236}">
              <a16:creationId xmlns:a16="http://schemas.microsoft.com/office/drawing/2014/main" id="{E4BD211D-7FDA-47B8-BEB5-5F6F977ABF64}"/>
            </a:ext>
          </a:extLst>
        </xdr:cNvPr>
        <xdr:cNvSpPr txBox="1"/>
      </xdr:nvSpPr>
      <xdr:spPr>
        <a:xfrm>
          <a:off x="1278255" y="21926550"/>
          <a:ext cx="16668750" cy="327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Undergraduate per-credit-hour charges (tuition only): </a:t>
          </a:r>
        </a:p>
      </xdr:txBody>
    </xdr:sp>
    <xdr:clientData/>
  </xdr:twoCellAnchor>
  <xdr:twoCellAnchor>
    <xdr:from>
      <xdr:col>0</xdr:col>
      <xdr:colOff>1</xdr:colOff>
      <xdr:row>4</xdr:row>
      <xdr:rowOff>0</xdr:rowOff>
    </xdr:from>
    <xdr:to>
      <xdr:col>1</xdr:col>
      <xdr:colOff>1</xdr:colOff>
      <xdr:row>5</xdr:row>
      <xdr:rowOff>6350</xdr:rowOff>
    </xdr:to>
    <xdr:sp macro="" textlink="">
      <xdr:nvSpPr>
        <xdr:cNvPr id="9" name="TextBox 8">
          <a:extLst>
            <a:ext uri="{FF2B5EF4-FFF2-40B4-BE49-F238E27FC236}">
              <a16:creationId xmlns:a16="http://schemas.microsoft.com/office/drawing/2014/main" id="{EFD3B85C-2A6F-4911-9296-E6A92F70B89A}"/>
            </a:ext>
          </a:extLst>
        </xdr:cNvPr>
        <xdr:cNvSpPr txBox="1"/>
      </xdr:nvSpPr>
      <xdr:spPr>
        <a:xfrm>
          <a:off x="1" y="731520"/>
          <a:ext cx="1249680" cy="18923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G0</a:t>
          </a:r>
        </a:p>
      </xdr:txBody>
    </xdr:sp>
    <xdr:clientData/>
  </xdr:twoCellAnchor>
  <xdr:twoCellAnchor>
    <xdr:from>
      <xdr:col>0</xdr:col>
      <xdr:colOff>0</xdr:colOff>
      <xdr:row>17</xdr:row>
      <xdr:rowOff>0</xdr:rowOff>
    </xdr:from>
    <xdr:to>
      <xdr:col>1</xdr:col>
      <xdr:colOff>1881</xdr:colOff>
      <xdr:row>18</xdr:row>
      <xdr:rowOff>9878</xdr:rowOff>
    </xdr:to>
    <xdr:sp macro="" textlink="">
      <xdr:nvSpPr>
        <xdr:cNvPr id="10" name="TextBox 9">
          <a:extLst>
            <a:ext uri="{FF2B5EF4-FFF2-40B4-BE49-F238E27FC236}">
              <a16:creationId xmlns:a16="http://schemas.microsoft.com/office/drawing/2014/main" id="{FC92573C-481B-418F-B16B-FAAAF3D409FC}"/>
            </a:ext>
          </a:extLst>
        </xdr:cNvPr>
        <xdr:cNvSpPr txBox="1"/>
      </xdr:nvSpPr>
      <xdr:spPr>
        <a:xfrm>
          <a:off x="0" y="3733800"/>
          <a:ext cx="1251561" cy="19275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G1</a:t>
          </a:r>
        </a:p>
      </xdr:txBody>
    </xdr:sp>
    <xdr:clientData/>
  </xdr:twoCellAnchor>
  <xdr:twoCellAnchor>
    <xdr:from>
      <xdr:col>0</xdr:col>
      <xdr:colOff>0</xdr:colOff>
      <xdr:row>64</xdr:row>
      <xdr:rowOff>0</xdr:rowOff>
    </xdr:from>
    <xdr:to>
      <xdr:col>1</xdr:col>
      <xdr:colOff>12700</xdr:colOff>
      <xdr:row>65</xdr:row>
      <xdr:rowOff>31750</xdr:rowOff>
    </xdr:to>
    <xdr:sp macro="" textlink="">
      <xdr:nvSpPr>
        <xdr:cNvPr id="11" name="TextBox 10">
          <a:extLst>
            <a:ext uri="{FF2B5EF4-FFF2-40B4-BE49-F238E27FC236}">
              <a16:creationId xmlns:a16="http://schemas.microsoft.com/office/drawing/2014/main" id="{69EE64E9-D613-4C23-904F-59D3FF369B4F}"/>
            </a:ext>
          </a:extLst>
        </xdr:cNvPr>
        <xdr:cNvSpPr txBox="1"/>
      </xdr:nvSpPr>
      <xdr:spPr>
        <a:xfrm>
          <a:off x="0" y="13898880"/>
          <a:ext cx="1262380" cy="43561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G2</a:t>
          </a:r>
        </a:p>
      </xdr:txBody>
    </xdr:sp>
    <xdr:clientData/>
  </xdr:twoCellAnchor>
  <xdr:twoCellAnchor>
    <xdr:from>
      <xdr:col>0</xdr:col>
      <xdr:colOff>0</xdr:colOff>
      <xdr:row>68</xdr:row>
      <xdr:rowOff>0</xdr:rowOff>
    </xdr:from>
    <xdr:to>
      <xdr:col>1</xdr:col>
      <xdr:colOff>1881</xdr:colOff>
      <xdr:row>69</xdr:row>
      <xdr:rowOff>9878</xdr:rowOff>
    </xdr:to>
    <xdr:sp macro="" textlink="">
      <xdr:nvSpPr>
        <xdr:cNvPr id="12" name="TextBox 11">
          <a:extLst>
            <a:ext uri="{FF2B5EF4-FFF2-40B4-BE49-F238E27FC236}">
              <a16:creationId xmlns:a16="http://schemas.microsoft.com/office/drawing/2014/main" id="{B1516F42-E2A9-4098-87F2-05B6EE82C91A}"/>
            </a:ext>
          </a:extLst>
        </xdr:cNvPr>
        <xdr:cNvSpPr txBox="1"/>
      </xdr:nvSpPr>
      <xdr:spPr>
        <a:xfrm>
          <a:off x="0" y="14942820"/>
          <a:ext cx="1251561" cy="2384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G3</a:t>
          </a:r>
        </a:p>
      </xdr:txBody>
    </xdr:sp>
    <xdr:clientData/>
  </xdr:twoCellAnchor>
  <xdr:twoCellAnchor>
    <xdr:from>
      <xdr:col>0</xdr:col>
      <xdr:colOff>0</xdr:colOff>
      <xdr:row>76</xdr:row>
      <xdr:rowOff>0</xdr:rowOff>
    </xdr:from>
    <xdr:to>
      <xdr:col>1</xdr:col>
      <xdr:colOff>1881</xdr:colOff>
      <xdr:row>77</xdr:row>
      <xdr:rowOff>9878</xdr:rowOff>
    </xdr:to>
    <xdr:sp macro="" textlink="">
      <xdr:nvSpPr>
        <xdr:cNvPr id="13" name="TextBox 12">
          <a:extLst>
            <a:ext uri="{FF2B5EF4-FFF2-40B4-BE49-F238E27FC236}">
              <a16:creationId xmlns:a16="http://schemas.microsoft.com/office/drawing/2014/main" id="{5764D5B7-366A-429D-8EF3-B99D4192257E}"/>
            </a:ext>
          </a:extLst>
        </xdr:cNvPr>
        <xdr:cNvSpPr txBox="1"/>
      </xdr:nvSpPr>
      <xdr:spPr>
        <a:xfrm>
          <a:off x="0" y="17000220"/>
          <a:ext cx="1251561" cy="19275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G5</a:t>
          </a:r>
        </a:p>
      </xdr:txBody>
    </xdr:sp>
    <xdr:clientData/>
  </xdr:twoCellAnchor>
  <xdr:twoCellAnchor>
    <xdr:from>
      <xdr:col>0</xdr:col>
      <xdr:colOff>0</xdr:colOff>
      <xdr:row>99</xdr:row>
      <xdr:rowOff>0</xdr:rowOff>
    </xdr:from>
    <xdr:to>
      <xdr:col>1</xdr:col>
      <xdr:colOff>6349</xdr:colOff>
      <xdr:row>100</xdr:row>
      <xdr:rowOff>101600</xdr:rowOff>
    </xdr:to>
    <xdr:sp macro="" textlink="">
      <xdr:nvSpPr>
        <xdr:cNvPr id="14" name="TextBox 13">
          <a:extLst>
            <a:ext uri="{FF2B5EF4-FFF2-40B4-BE49-F238E27FC236}">
              <a16:creationId xmlns:a16="http://schemas.microsoft.com/office/drawing/2014/main" id="{F1A26D5B-F322-46B1-BF9F-C7E3CC4C3292}"/>
            </a:ext>
          </a:extLst>
        </xdr:cNvPr>
        <xdr:cNvSpPr txBox="1"/>
      </xdr:nvSpPr>
      <xdr:spPr>
        <a:xfrm>
          <a:off x="0" y="21937980"/>
          <a:ext cx="1256029" cy="28448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G6</a:t>
          </a:r>
        </a:p>
      </xdr:txBody>
    </xdr:sp>
    <xdr:clientData/>
  </xdr:twoCellAnchor>
  <xdr:twoCellAnchor>
    <xdr:from>
      <xdr:col>0</xdr:col>
      <xdr:colOff>0</xdr:colOff>
      <xdr:row>71</xdr:row>
      <xdr:rowOff>0</xdr:rowOff>
    </xdr:from>
    <xdr:to>
      <xdr:col>1</xdr:col>
      <xdr:colOff>1881</xdr:colOff>
      <xdr:row>72</xdr:row>
      <xdr:rowOff>9878</xdr:rowOff>
    </xdr:to>
    <xdr:sp macro="" textlink="">
      <xdr:nvSpPr>
        <xdr:cNvPr id="15" name="TextBox 14">
          <a:extLst>
            <a:ext uri="{FF2B5EF4-FFF2-40B4-BE49-F238E27FC236}">
              <a16:creationId xmlns:a16="http://schemas.microsoft.com/office/drawing/2014/main" id="{FF16A678-0464-40AD-9FD0-C1E41DF0F758}"/>
            </a:ext>
          </a:extLst>
        </xdr:cNvPr>
        <xdr:cNvSpPr txBox="1"/>
      </xdr:nvSpPr>
      <xdr:spPr>
        <a:xfrm>
          <a:off x="0" y="15720060"/>
          <a:ext cx="1251561" cy="19275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G4</a:t>
          </a:r>
        </a:p>
      </xdr:txBody>
    </xdr:sp>
    <xdr:clientData/>
  </xdr:twoCellAnchor>
  <xdr:twoCellAnchor>
    <xdr:from>
      <xdr:col>2</xdr:col>
      <xdr:colOff>0</xdr:colOff>
      <xdr:row>68</xdr:row>
      <xdr:rowOff>0</xdr:rowOff>
    </xdr:from>
    <xdr:to>
      <xdr:col>3</xdr:col>
      <xdr:colOff>0</xdr:colOff>
      <xdr:row>68</xdr:row>
      <xdr:rowOff>196850</xdr:rowOff>
    </xdr:to>
    <xdr:sp macro="" textlink="">
      <xdr:nvSpPr>
        <xdr:cNvPr id="16" name="TextBox 15">
          <a:extLst>
            <a:ext uri="{FF2B5EF4-FFF2-40B4-BE49-F238E27FC236}">
              <a16:creationId xmlns:a16="http://schemas.microsoft.com/office/drawing/2014/main" id="{C6AB25B2-87D0-4E4F-8974-E429F1685222}"/>
            </a:ext>
          </a:extLst>
        </xdr:cNvPr>
        <xdr:cNvSpPr txBox="1"/>
      </xdr:nvSpPr>
      <xdr:spPr>
        <a:xfrm>
          <a:off x="4838700" y="14942820"/>
          <a:ext cx="351282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a:t>
          </a:r>
          <a:r>
            <a:rPr lang="en-US" sz="1100" b="1" baseline="0">
              <a:solidFill>
                <a:schemeClr val="dk1"/>
              </a:solidFill>
              <a:effectLst/>
              <a:latin typeface="+mn-lt"/>
              <a:ea typeface="+mn-ea"/>
              <a:cs typeface="+mn-cs"/>
            </a:rPr>
            <a:t> 'N'</a:t>
          </a:r>
          <a:endParaRPr lang="en-US" sz="1100" b="1">
            <a:solidFill>
              <a:schemeClr val="dk1"/>
            </a:solidFill>
            <a:effectLst/>
            <a:latin typeface="+mn-lt"/>
            <a:ea typeface="+mn-ea"/>
            <a:cs typeface="+mn-cs"/>
          </a:endParaRPr>
        </a:p>
        <a:p>
          <a:endParaRPr lang="en-US">
            <a:effectLst/>
          </a:endParaRPr>
        </a:p>
        <a:p>
          <a:pPr algn="l"/>
          <a:endParaRPr lang="en-US" sz="1100" b="1"/>
        </a:p>
      </xdr:txBody>
    </xdr:sp>
    <xdr:clientData/>
  </xdr:twoCellAnchor>
  <xdr:twoCellAnchor>
    <xdr:from>
      <xdr:col>2</xdr:col>
      <xdr:colOff>0</xdr:colOff>
      <xdr:row>70</xdr:row>
      <xdr:rowOff>0</xdr:rowOff>
    </xdr:from>
    <xdr:to>
      <xdr:col>3</xdr:col>
      <xdr:colOff>0</xdr:colOff>
      <xdr:row>71</xdr:row>
      <xdr:rowOff>12700</xdr:rowOff>
    </xdr:to>
    <xdr:sp macro="" textlink="">
      <xdr:nvSpPr>
        <xdr:cNvPr id="17" name="TextBox 16">
          <a:extLst>
            <a:ext uri="{FF2B5EF4-FFF2-40B4-BE49-F238E27FC236}">
              <a16:creationId xmlns:a16="http://schemas.microsoft.com/office/drawing/2014/main" id="{4222F5F0-67D4-49EB-96B0-C6CBC17C5007}"/>
            </a:ext>
          </a:extLst>
        </xdr:cNvPr>
        <xdr:cNvSpPr txBox="1"/>
      </xdr:nvSpPr>
      <xdr:spPr>
        <a:xfrm>
          <a:off x="4838700" y="15537180"/>
          <a:ext cx="3512820" cy="19558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a:t>
          </a:r>
          <a:r>
            <a:rPr lang="en-US" sz="1100" b="1" baseline="0">
              <a:solidFill>
                <a:schemeClr val="dk1"/>
              </a:solidFill>
              <a:effectLst/>
              <a:latin typeface="+mn-lt"/>
              <a:ea typeface="+mn-ea"/>
              <a:cs typeface="+mn-cs"/>
            </a:rPr>
            <a:t> 'N'</a:t>
          </a:r>
          <a:endParaRPr lang="en-US" sz="1100" b="1">
            <a:solidFill>
              <a:schemeClr val="dk1"/>
            </a:solidFill>
            <a:effectLst/>
            <a:latin typeface="+mn-lt"/>
            <a:ea typeface="+mn-ea"/>
            <a:cs typeface="+mn-cs"/>
          </a:endParaRPr>
        </a:p>
        <a:p>
          <a:endParaRPr lang="en-US">
            <a:effectLst/>
          </a:endParaRPr>
        </a:p>
        <a:p>
          <a:pPr algn="l"/>
          <a:endParaRPr lang="en-US" sz="1100" b="1"/>
        </a:p>
      </xdr:txBody>
    </xdr:sp>
    <xdr:clientData/>
  </xdr:twoCellAnchor>
  <xdr:twoCellAnchor>
    <xdr:from>
      <xdr:col>2</xdr:col>
      <xdr:colOff>0</xdr:colOff>
      <xdr:row>64</xdr:row>
      <xdr:rowOff>0</xdr:rowOff>
    </xdr:from>
    <xdr:to>
      <xdr:col>3</xdr:col>
      <xdr:colOff>0</xdr:colOff>
      <xdr:row>65</xdr:row>
      <xdr:rowOff>31750</xdr:rowOff>
    </xdr:to>
    <xdr:sp macro="" textlink="">
      <xdr:nvSpPr>
        <xdr:cNvPr id="18" name="TextBox 17">
          <a:extLst>
            <a:ext uri="{FF2B5EF4-FFF2-40B4-BE49-F238E27FC236}">
              <a16:creationId xmlns:a16="http://schemas.microsoft.com/office/drawing/2014/main" id="{A2CD26AB-3772-4B65-AC00-1E00C072FB71}"/>
            </a:ext>
          </a:extLst>
        </xdr:cNvPr>
        <xdr:cNvSpPr txBox="1"/>
      </xdr:nvSpPr>
      <xdr:spPr>
        <a:xfrm>
          <a:off x="4838700" y="13898880"/>
          <a:ext cx="3512820" cy="43561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Credits</a:t>
          </a:r>
        </a:p>
        <a:p>
          <a:endParaRPr lang="en-US">
            <a:effectLst/>
          </a:endParaRPr>
        </a:p>
        <a:p>
          <a:pPr algn="l"/>
          <a:endParaRPr lang="en-US" sz="1100" b="1"/>
        </a:p>
      </xdr:txBody>
    </xdr:sp>
    <xdr:clientData/>
  </xdr:twoCellAnchor>
  <xdr:twoCellAnchor>
    <xdr:from>
      <xdr:col>2</xdr:col>
      <xdr:colOff>0</xdr:colOff>
      <xdr:row>61</xdr:row>
      <xdr:rowOff>0</xdr:rowOff>
    </xdr:from>
    <xdr:to>
      <xdr:col>3</xdr:col>
      <xdr:colOff>0</xdr:colOff>
      <xdr:row>62</xdr:row>
      <xdr:rowOff>12700</xdr:rowOff>
    </xdr:to>
    <xdr:sp macro="" textlink="">
      <xdr:nvSpPr>
        <xdr:cNvPr id="19" name="TextBox 18">
          <a:extLst>
            <a:ext uri="{FF2B5EF4-FFF2-40B4-BE49-F238E27FC236}">
              <a16:creationId xmlns:a16="http://schemas.microsoft.com/office/drawing/2014/main" id="{A8583026-20C9-4907-A6F8-2F5769337A74}"/>
            </a:ext>
          </a:extLst>
        </xdr:cNvPr>
        <xdr:cNvSpPr txBox="1"/>
      </xdr:nvSpPr>
      <xdr:spPr>
        <a:xfrm>
          <a:off x="4838700" y="13304520"/>
          <a:ext cx="3512820" cy="19558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80</xdr:row>
      <xdr:rowOff>0</xdr:rowOff>
    </xdr:from>
    <xdr:to>
      <xdr:col>3</xdr:col>
      <xdr:colOff>0</xdr:colOff>
      <xdr:row>81</xdr:row>
      <xdr:rowOff>12700</xdr:rowOff>
    </xdr:to>
    <xdr:sp macro="" textlink="">
      <xdr:nvSpPr>
        <xdr:cNvPr id="20" name="TextBox 19">
          <a:extLst>
            <a:ext uri="{FF2B5EF4-FFF2-40B4-BE49-F238E27FC236}">
              <a16:creationId xmlns:a16="http://schemas.microsoft.com/office/drawing/2014/main" id="{A28C5195-B2A3-4BB0-9E58-C9273A8D40F2}"/>
            </a:ext>
          </a:extLst>
        </xdr:cNvPr>
        <xdr:cNvSpPr txBox="1"/>
      </xdr:nvSpPr>
      <xdr:spPr>
        <a:xfrm>
          <a:off x="4838700" y="17731740"/>
          <a:ext cx="351282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85</xdr:row>
      <xdr:rowOff>0</xdr:rowOff>
    </xdr:from>
    <xdr:to>
      <xdr:col>3</xdr:col>
      <xdr:colOff>0</xdr:colOff>
      <xdr:row>86</xdr:row>
      <xdr:rowOff>12700</xdr:rowOff>
    </xdr:to>
    <xdr:sp macro="" textlink="">
      <xdr:nvSpPr>
        <xdr:cNvPr id="21" name="TextBox 20">
          <a:extLst>
            <a:ext uri="{FF2B5EF4-FFF2-40B4-BE49-F238E27FC236}">
              <a16:creationId xmlns:a16="http://schemas.microsoft.com/office/drawing/2014/main" id="{3BA272F1-8EDF-4A8A-9B4A-F37E866540DA}"/>
            </a:ext>
          </a:extLst>
        </xdr:cNvPr>
        <xdr:cNvSpPr txBox="1"/>
      </xdr:nvSpPr>
      <xdr:spPr>
        <a:xfrm>
          <a:off x="4838700" y="18829020"/>
          <a:ext cx="351282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91</xdr:row>
      <xdr:rowOff>0</xdr:rowOff>
    </xdr:from>
    <xdr:to>
      <xdr:col>3</xdr:col>
      <xdr:colOff>0</xdr:colOff>
      <xdr:row>92</xdr:row>
      <xdr:rowOff>12700</xdr:rowOff>
    </xdr:to>
    <xdr:sp macro="" textlink="">
      <xdr:nvSpPr>
        <xdr:cNvPr id="22" name="TextBox 21">
          <a:extLst>
            <a:ext uri="{FF2B5EF4-FFF2-40B4-BE49-F238E27FC236}">
              <a16:creationId xmlns:a16="http://schemas.microsoft.com/office/drawing/2014/main" id="{79BB0CCB-958A-459B-B062-D5D8748BBD67}"/>
            </a:ext>
          </a:extLst>
        </xdr:cNvPr>
        <xdr:cNvSpPr txBox="1"/>
      </xdr:nvSpPr>
      <xdr:spPr>
        <a:xfrm>
          <a:off x="4838700" y="20154900"/>
          <a:ext cx="351282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102</xdr:row>
      <xdr:rowOff>0</xdr:rowOff>
    </xdr:from>
    <xdr:to>
      <xdr:col>3</xdr:col>
      <xdr:colOff>0</xdr:colOff>
      <xdr:row>103</xdr:row>
      <xdr:rowOff>12700</xdr:rowOff>
    </xdr:to>
    <xdr:sp macro="" textlink="">
      <xdr:nvSpPr>
        <xdr:cNvPr id="23" name="TextBox 22">
          <a:extLst>
            <a:ext uri="{FF2B5EF4-FFF2-40B4-BE49-F238E27FC236}">
              <a16:creationId xmlns:a16="http://schemas.microsoft.com/office/drawing/2014/main" id="{EB07CB10-77C3-40CF-AF96-74CC0B21BECF}"/>
            </a:ext>
          </a:extLst>
        </xdr:cNvPr>
        <xdr:cNvSpPr txBox="1"/>
      </xdr:nvSpPr>
      <xdr:spPr>
        <a:xfrm>
          <a:off x="4838700" y="22486620"/>
          <a:ext cx="3512820" cy="19558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58</xdr:row>
      <xdr:rowOff>0</xdr:rowOff>
    </xdr:from>
    <xdr:to>
      <xdr:col>3</xdr:col>
      <xdr:colOff>0</xdr:colOff>
      <xdr:row>59</xdr:row>
      <xdr:rowOff>12700</xdr:rowOff>
    </xdr:to>
    <xdr:sp macro="" textlink="">
      <xdr:nvSpPr>
        <xdr:cNvPr id="24" name="TextBox 23">
          <a:extLst>
            <a:ext uri="{FF2B5EF4-FFF2-40B4-BE49-F238E27FC236}">
              <a16:creationId xmlns:a16="http://schemas.microsoft.com/office/drawing/2014/main" id="{9A1C3049-2327-42B2-86AC-8F3D60E814FF}"/>
            </a:ext>
          </a:extLst>
        </xdr:cNvPr>
        <xdr:cNvSpPr txBox="1"/>
      </xdr:nvSpPr>
      <xdr:spPr>
        <a:xfrm>
          <a:off x="4838700" y="12344400"/>
          <a:ext cx="3512820" cy="19558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52</xdr:row>
      <xdr:rowOff>0</xdr:rowOff>
    </xdr:from>
    <xdr:to>
      <xdr:col>3</xdr:col>
      <xdr:colOff>0</xdr:colOff>
      <xdr:row>53</xdr:row>
      <xdr:rowOff>12700</xdr:rowOff>
    </xdr:to>
    <xdr:sp macro="" textlink="">
      <xdr:nvSpPr>
        <xdr:cNvPr id="25" name="TextBox 24">
          <a:extLst>
            <a:ext uri="{FF2B5EF4-FFF2-40B4-BE49-F238E27FC236}">
              <a16:creationId xmlns:a16="http://schemas.microsoft.com/office/drawing/2014/main" id="{80CFF80C-AD7F-4AAA-8D5B-FA081B999A37}"/>
            </a:ext>
          </a:extLst>
        </xdr:cNvPr>
        <xdr:cNvSpPr txBox="1"/>
      </xdr:nvSpPr>
      <xdr:spPr>
        <a:xfrm>
          <a:off x="4838700" y="11018520"/>
          <a:ext cx="351282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46</xdr:row>
      <xdr:rowOff>0</xdr:rowOff>
    </xdr:from>
    <xdr:to>
      <xdr:col>3</xdr:col>
      <xdr:colOff>0</xdr:colOff>
      <xdr:row>47</xdr:row>
      <xdr:rowOff>12700</xdr:rowOff>
    </xdr:to>
    <xdr:sp macro="" textlink="">
      <xdr:nvSpPr>
        <xdr:cNvPr id="26" name="TextBox 25">
          <a:extLst>
            <a:ext uri="{FF2B5EF4-FFF2-40B4-BE49-F238E27FC236}">
              <a16:creationId xmlns:a16="http://schemas.microsoft.com/office/drawing/2014/main" id="{DDA7DA00-CD20-4BBF-AD75-D12BA90B7E8F}"/>
            </a:ext>
          </a:extLst>
        </xdr:cNvPr>
        <xdr:cNvSpPr txBox="1"/>
      </xdr:nvSpPr>
      <xdr:spPr>
        <a:xfrm>
          <a:off x="4838700" y="9692640"/>
          <a:ext cx="351282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40</xdr:row>
      <xdr:rowOff>0</xdr:rowOff>
    </xdr:from>
    <xdr:to>
      <xdr:col>3</xdr:col>
      <xdr:colOff>0</xdr:colOff>
      <xdr:row>41</xdr:row>
      <xdr:rowOff>12700</xdr:rowOff>
    </xdr:to>
    <xdr:sp macro="" textlink="">
      <xdr:nvSpPr>
        <xdr:cNvPr id="27" name="TextBox 26">
          <a:extLst>
            <a:ext uri="{FF2B5EF4-FFF2-40B4-BE49-F238E27FC236}">
              <a16:creationId xmlns:a16="http://schemas.microsoft.com/office/drawing/2014/main" id="{76A165ED-F451-4DDA-9120-FADB9047F600}"/>
            </a:ext>
          </a:extLst>
        </xdr:cNvPr>
        <xdr:cNvSpPr txBox="1"/>
      </xdr:nvSpPr>
      <xdr:spPr>
        <a:xfrm>
          <a:off x="4838700" y="8366760"/>
          <a:ext cx="351282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Tuition in $</a:t>
          </a:r>
        </a:p>
        <a:p>
          <a:endParaRPr lang="en-US">
            <a:effectLst/>
          </a:endParaRPr>
        </a:p>
        <a:p>
          <a:pPr algn="l"/>
          <a:endParaRPr lang="en-US" sz="1100" b="1"/>
        </a:p>
      </xdr:txBody>
    </xdr:sp>
    <xdr:clientData/>
  </xdr:twoCellAnchor>
  <xdr:twoCellAnchor>
    <xdr:from>
      <xdr:col>2</xdr:col>
      <xdr:colOff>0</xdr:colOff>
      <xdr:row>34</xdr:row>
      <xdr:rowOff>0</xdr:rowOff>
    </xdr:from>
    <xdr:to>
      <xdr:col>3</xdr:col>
      <xdr:colOff>0</xdr:colOff>
      <xdr:row>35</xdr:row>
      <xdr:rowOff>12700</xdr:rowOff>
    </xdr:to>
    <xdr:sp macro="" textlink="">
      <xdr:nvSpPr>
        <xdr:cNvPr id="28" name="TextBox 27">
          <a:extLst>
            <a:ext uri="{FF2B5EF4-FFF2-40B4-BE49-F238E27FC236}">
              <a16:creationId xmlns:a16="http://schemas.microsoft.com/office/drawing/2014/main" id="{E79EA080-EE2F-4BEF-B6C0-94FB71FDA63F}"/>
            </a:ext>
          </a:extLst>
        </xdr:cNvPr>
        <xdr:cNvSpPr txBox="1"/>
      </xdr:nvSpPr>
      <xdr:spPr>
        <a:xfrm>
          <a:off x="4838700" y="7025640"/>
          <a:ext cx="351282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Tuition in $</a:t>
          </a:r>
        </a:p>
        <a:p>
          <a:endParaRPr lang="en-US">
            <a:effectLst/>
          </a:endParaRPr>
        </a:p>
        <a:p>
          <a:pPr algn="l"/>
          <a:endParaRPr lang="en-US" sz="1100" b="1"/>
        </a:p>
      </xdr:txBody>
    </xdr:sp>
    <xdr:clientData/>
  </xdr:twoCellAnchor>
  <xdr:twoCellAnchor>
    <xdr:from>
      <xdr:col>2</xdr:col>
      <xdr:colOff>0</xdr:colOff>
      <xdr:row>31</xdr:row>
      <xdr:rowOff>0</xdr:rowOff>
    </xdr:from>
    <xdr:to>
      <xdr:col>3</xdr:col>
      <xdr:colOff>0</xdr:colOff>
      <xdr:row>32</xdr:row>
      <xdr:rowOff>12700</xdr:rowOff>
    </xdr:to>
    <xdr:sp macro="" textlink="">
      <xdr:nvSpPr>
        <xdr:cNvPr id="29" name="TextBox 28">
          <a:extLst>
            <a:ext uri="{FF2B5EF4-FFF2-40B4-BE49-F238E27FC236}">
              <a16:creationId xmlns:a16="http://schemas.microsoft.com/office/drawing/2014/main" id="{1122EBCA-82C0-418D-98F7-DB83A953F475}"/>
            </a:ext>
          </a:extLst>
        </xdr:cNvPr>
        <xdr:cNvSpPr txBox="1"/>
      </xdr:nvSpPr>
      <xdr:spPr>
        <a:xfrm>
          <a:off x="4838700" y="6385560"/>
          <a:ext cx="351282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Tuition in $</a:t>
          </a:r>
        </a:p>
        <a:p>
          <a:endParaRPr lang="en-US">
            <a:effectLst/>
          </a:endParaRPr>
        </a:p>
        <a:p>
          <a:pPr algn="l"/>
          <a:endParaRPr lang="en-US" sz="1100" b="1"/>
        </a:p>
      </xdr:txBody>
    </xdr:sp>
    <xdr:clientData/>
  </xdr:twoCellAnchor>
  <xdr:twoCellAnchor>
    <xdr:from>
      <xdr:col>2</xdr:col>
      <xdr:colOff>0</xdr:colOff>
      <xdr:row>28</xdr:row>
      <xdr:rowOff>0</xdr:rowOff>
    </xdr:from>
    <xdr:to>
      <xdr:col>3</xdr:col>
      <xdr:colOff>0</xdr:colOff>
      <xdr:row>29</xdr:row>
      <xdr:rowOff>12700</xdr:rowOff>
    </xdr:to>
    <xdr:sp macro="" textlink="">
      <xdr:nvSpPr>
        <xdr:cNvPr id="30" name="TextBox 29">
          <a:extLst>
            <a:ext uri="{FF2B5EF4-FFF2-40B4-BE49-F238E27FC236}">
              <a16:creationId xmlns:a16="http://schemas.microsoft.com/office/drawing/2014/main" id="{62056628-7D8D-4986-B24C-51100DFC65E0}"/>
            </a:ext>
          </a:extLst>
        </xdr:cNvPr>
        <xdr:cNvSpPr txBox="1"/>
      </xdr:nvSpPr>
      <xdr:spPr>
        <a:xfrm>
          <a:off x="4838700" y="5745480"/>
          <a:ext cx="351282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Tuition in $</a:t>
          </a:r>
        </a:p>
        <a:p>
          <a:endParaRPr lang="en-US">
            <a:effectLst/>
          </a:endParaRPr>
        </a:p>
        <a:p>
          <a:pPr algn="l"/>
          <a:endParaRPr lang="en-US" sz="1100" b="1"/>
        </a:p>
      </xdr:txBody>
    </xdr:sp>
    <xdr:clientData/>
  </xdr:twoCellAnchor>
  <xdr:twoCellAnchor>
    <xdr:from>
      <xdr:col>2</xdr:col>
      <xdr:colOff>0</xdr:colOff>
      <xdr:row>6</xdr:row>
      <xdr:rowOff>0</xdr:rowOff>
    </xdr:from>
    <xdr:to>
      <xdr:col>3</xdr:col>
      <xdr:colOff>0</xdr:colOff>
      <xdr:row>7</xdr:row>
      <xdr:rowOff>12700</xdr:rowOff>
    </xdr:to>
    <xdr:sp macro="" textlink="">
      <xdr:nvSpPr>
        <xdr:cNvPr id="31" name="TextBox 30">
          <a:extLst>
            <a:ext uri="{FF2B5EF4-FFF2-40B4-BE49-F238E27FC236}">
              <a16:creationId xmlns:a16="http://schemas.microsoft.com/office/drawing/2014/main" id="{B54088A3-5E7C-43AE-A23D-17FC6FAA7124}"/>
            </a:ext>
          </a:extLst>
        </xdr:cNvPr>
        <xdr:cNvSpPr txBox="1"/>
      </xdr:nvSpPr>
      <xdr:spPr>
        <a:xfrm>
          <a:off x="4838700" y="1097280"/>
          <a:ext cx="3512820" cy="19558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URL</a:t>
          </a:r>
        </a:p>
        <a:p>
          <a:endParaRPr lang="en-US">
            <a:effectLst/>
          </a:endParaRPr>
        </a:p>
        <a:p>
          <a:pPr algn="l"/>
          <a:endParaRPr lang="en-US" sz="1100" b="1"/>
        </a:p>
      </xdr:txBody>
    </xdr:sp>
    <xdr:clientData/>
  </xdr:twoCellAnchor>
  <xdr:twoCellAnchor>
    <xdr:from>
      <xdr:col>2</xdr:col>
      <xdr:colOff>0</xdr:colOff>
      <xdr:row>11</xdr:row>
      <xdr:rowOff>0</xdr:rowOff>
    </xdr:from>
    <xdr:to>
      <xdr:col>3</xdr:col>
      <xdr:colOff>0</xdr:colOff>
      <xdr:row>12</xdr:row>
      <xdr:rowOff>12700</xdr:rowOff>
    </xdr:to>
    <xdr:sp macro="" textlink="">
      <xdr:nvSpPr>
        <xdr:cNvPr id="32" name="TextBox 31">
          <a:extLst>
            <a:ext uri="{FF2B5EF4-FFF2-40B4-BE49-F238E27FC236}">
              <a16:creationId xmlns:a16="http://schemas.microsoft.com/office/drawing/2014/main" id="{36F06264-D22B-4397-A8AD-2CC703D0FF5E}"/>
            </a:ext>
          </a:extLst>
        </xdr:cNvPr>
        <xdr:cNvSpPr txBox="1"/>
      </xdr:nvSpPr>
      <xdr:spPr>
        <a:xfrm>
          <a:off x="4838700" y="2164080"/>
          <a:ext cx="3512820" cy="19558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p>
        <a:p>
          <a:endParaRPr lang="en-US">
            <a:effectLst/>
          </a:endParaRPr>
        </a:p>
        <a:p>
          <a:pPr algn="l"/>
          <a:endParaRPr lang="en-US" sz="1100" b="1"/>
        </a:p>
      </xdr:txBody>
    </xdr:sp>
    <xdr:clientData/>
  </xdr:twoCellAnchor>
  <xdr:twoCellAnchor>
    <xdr:from>
      <xdr:col>2</xdr:col>
      <xdr:colOff>0</xdr:colOff>
      <xdr:row>13</xdr:row>
      <xdr:rowOff>0</xdr:rowOff>
    </xdr:from>
    <xdr:to>
      <xdr:col>3</xdr:col>
      <xdr:colOff>0</xdr:colOff>
      <xdr:row>14</xdr:row>
      <xdr:rowOff>12700</xdr:rowOff>
    </xdr:to>
    <xdr:sp macro="" textlink="">
      <xdr:nvSpPr>
        <xdr:cNvPr id="33" name="TextBox 32">
          <a:extLst>
            <a:ext uri="{FF2B5EF4-FFF2-40B4-BE49-F238E27FC236}">
              <a16:creationId xmlns:a16="http://schemas.microsoft.com/office/drawing/2014/main" id="{5987174B-9B82-428D-B778-79F9E63C7DA1}"/>
            </a:ext>
          </a:extLst>
        </xdr:cNvPr>
        <xdr:cNvSpPr txBox="1"/>
      </xdr:nvSpPr>
      <xdr:spPr>
        <a:xfrm>
          <a:off x="4838700" y="2682240"/>
          <a:ext cx="3512820" cy="19558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p>
        <a:p>
          <a:endParaRPr lang="en-US">
            <a:effectLst/>
          </a:endParaRPr>
        </a:p>
        <a:p>
          <a:pPr algn="l"/>
          <a:endParaRPr lang="en-US" sz="1100" b="1"/>
        </a:p>
      </xdr:txBody>
    </xdr:sp>
    <xdr:clientData/>
  </xdr:twoCellAnchor>
  <xdr:twoCellAnchor>
    <xdr:from>
      <xdr:col>1</xdr:col>
      <xdr:colOff>0</xdr:colOff>
      <xdr:row>52</xdr:row>
      <xdr:rowOff>0</xdr:rowOff>
    </xdr:from>
    <xdr:to>
      <xdr:col>2</xdr:col>
      <xdr:colOff>19050</xdr:colOff>
      <xdr:row>53</xdr:row>
      <xdr:rowOff>12700</xdr:rowOff>
    </xdr:to>
    <xdr:sp macro="" textlink="">
      <xdr:nvSpPr>
        <xdr:cNvPr id="34" name="TextBox 33">
          <a:extLst>
            <a:ext uri="{FF2B5EF4-FFF2-40B4-BE49-F238E27FC236}">
              <a16:creationId xmlns:a16="http://schemas.microsoft.com/office/drawing/2014/main" id="{3FD16BC0-CDCF-4FA4-92DB-8F37A3307689}"/>
            </a:ext>
          </a:extLst>
        </xdr:cNvPr>
        <xdr:cNvSpPr txBox="1"/>
      </xdr:nvSpPr>
      <xdr:spPr>
        <a:xfrm>
          <a:off x="1249680" y="11018520"/>
          <a:ext cx="360807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For All Institutions: Undergraduates</a:t>
          </a:r>
          <a:endParaRPr lang="en-US"/>
        </a:p>
        <a:p>
          <a:pPr algn="l"/>
          <a:endParaRPr lang="en-US" sz="1100" b="1"/>
        </a:p>
      </xdr:txBody>
    </xdr:sp>
    <xdr:clientData/>
  </xdr:twoCellAnchor>
  <xdr:twoCellAnchor>
    <xdr:from>
      <xdr:col>1</xdr:col>
      <xdr:colOff>0</xdr:colOff>
      <xdr:row>80</xdr:row>
      <xdr:rowOff>0</xdr:rowOff>
    </xdr:from>
    <xdr:to>
      <xdr:col>2</xdr:col>
      <xdr:colOff>19050</xdr:colOff>
      <xdr:row>81</xdr:row>
      <xdr:rowOff>12700</xdr:rowOff>
    </xdr:to>
    <xdr:sp macro="" textlink="">
      <xdr:nvSpPr>
        <xdr:cNvPr id="35" name="TextBox 34">
          <a:extLst>
            <a:ext uri="{FF2B5EF4-FFF2-40B4-BE49-F238E27FC236}">
              <a16:creationId xmlns:a16="http://schemas.microsoft.com/office/drawing/2014/main" id="{A86DAFEC-84BD-4868-9E9F-9638A9A3E1CA}"/>
            </a:ext>
          </a:extLst>
        </xdr:cNvPr>
        <xdr:cNvSpPr txBox="1"/>
      </xdr:nvSpPr>
      <xdr:spPr>
        <a:xfrm>
          <a:off x="1249680" y="17731740"/>
          <a:ext cx="360807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Residents</a:t>
          </a:r>
          <a:endParaRPr lang="en-US" b="1"/>
        </a:p>
        <a:p>
          <a:pPr algn="l"/>
          <a:endParaRPr lang="en-US"/>
        </a:p>
        <a:p>
          <a:pPr algn="l"/>
          <a:endParaRPr lang="en-US" sz="1100" b="1"/>
        </a:p>
      </xdr:txBody>
    </xdr:sp>
    <xdr:clientData/>
  </xdr:twoCellAnchor>
  <xdr:twoCellAnchor>
    <xdr:from>
      <xdr:col>1</xdr:col>
      <xdr:colOff>0</xdr:colOff>
      <xdr:row>85</xdr:row>
      <xdr:rowOff>0</xdr:rowOff>
    </xdr:from>
    <xdr:to>
      <xdr:col>2</xdr:col>
      <xdr:colOff>19050</xdr:colOff>
      <xdr:row>86</xdr:row>
      <xdr:rowOff>6350</xdr:rowOff>
    </xdr:to>
    <xdr:sp macro="" textlink="">
      <xdr:nvSpPr>
        <xdr:cNvPr id="36" name="TextBox 35">
          <a:extLst>
            <a:ext uri="{FF2B5EF4-FFF2-40B4-BE49-F238E27FC236}">
              <a16:creationId xmlns:a16="http://schemas.microsoft.com/office/drawing/2014/main" id="{C22AB59F-C9D3-4AC4-9D71-AEDB9BB62D0B}"/>
            </a:ext>
          </a:extLst>
        </xdr:cNvPr>
        <xdr:cNvSpPr txBox="1"/>
      </xdr:nvSpPr>
      <xdr:spPr>
        <a:xfrm>
          <a:off x="1249680" y="18829020"/>
          <a:ext cx="360807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Commuters (living at home)</a:t>
          </a:r>
          <a:endParaRPr lang="en-US" b="1"/>
        </a:p>
        <a:p>
          <a:pPr algn="l"/>
          <a:endParaRPr lang="en-US"/>
        </a:p>
        <a:p>
          <a:pPr algn="l"/>
          <a:endParaRPr lang="en-US" sz="1100" b="1"/>
        </a:p>
      </xdr:txBody>
    </xdr:sp>
    <xdr:clientData/>
  </xdr:twoCellAnchor>
  <xdr:twoCellAnchor>
    <xdr:from>
      <xdr:col>1</xdr:col>
      <xdr:colOff>0</xdr:colOff>
      <xdr:row>91</xdr:row>
      <xdr:rowOff>0</xdr:rowOff>
    </xdr:from>
    <xdr:to>
      <xdr:col>2</xdr:col>
      <xdr:colOff>19050</xdr:colOff>
      <xdr:row>92</xdr:row>
      <xdr:rowOff>12700</xdr:rowOff>
    </xdr:to>
    <xdr:sp macro="" textlink="">
      <xdr:nvSpPr>
        <xdr:cNvPr id="37" name="TextBox 36">
          <a:extLst>
            <a:ext uri="{FF2B5EF4-FFF2-40B4-BE49-F238E27FC236}">
              <a16:creationId xmlns:a16="http://schemas.microsoft.com/office/drawing/2014/main" id="{0E852B1C-8B2A-4959-996B-3FE0C7DFB7E0}"/>
            </a:ext>
          </a:extLst>
        </xdr:cNvPr>
        <xdr:cNvSpPr txBox="1"/>
      </xdr:nvSpPr>
      <xdr:spPr>
        <a:xfrm>
          <a:off x="1249680" y="20154900"/>
          <a:ext cx="360807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Commuters</a:t>
          </a:r>
          <a:r>
            <a:rPr lang="en-US" sz="1100" b="1" i="0" u="none" strike="noStrike" baseline="0">
              <a:solidFill>
                <a:schemeClr val="dk1"/>
              </a:solidFill>
              <a:effectLst/>
              <a:latin typeface="+mn-lt"/>
              <a:ea typeface="+mn-ea"/>
              <a:cs typeface="+mn-cs"/>
            </a:rPr>
            <a:t> (not living at home)</a:t>
          </a:r>
          <a:endParaRPr lang="en-US" b="1"/>
        </a:p>
        <a:p>
          <a:pPr algn="l"/>
          <a:endParaRPr lang="en-US"/>
        </a:p>
        <a:p>
          <a:pPr algn="l"/>
          <a:endParaRPr lang="en-US" sz="1100" b="1"/>
        </a:p>
      </xdr:txBody>
    </xdr:sp>
    <xdr:clientData/>
  </xdr:twoCellAnchor>
  <xdr:twoCellAnchor>
    <xdr:from>
      <xdr:col>1</xdr:col>
      <xdr:colOff>0</xdr:colOff>
      <xdr:row>40</xdr:row>
      <xdr:rowOff>0</xdr:rowOff>
    </xdr:from>
    <xdr:to>
      <xdr:col>2</xdr:col>
      <xdr:colOff>19050</xdr:colOff>
      <xdr:row>41</xdr:row>
      <xdr:rowOff>12700</xdr:rowOff>
    </xdr:to>
    <xdr:sp macro="" textlink="">
      <xdr:nvSpPr>
        <xdr:cNvPr id="38" name="TextBox 37">
          <a:extLst>
            <a:ext uri="{FF2B5EF4-FFF2-40B4-BE49-F238E27FC236}">
              <a16:creationId xmlns:a16="http://schemas.microsoft.com/office/drawing/2014/main" id="{208DD3B4-776F-4535-96C5-BDD018002772}"/>
            </a:ext>
          </a:extLst>
        </xdr:cNvPr>
        <xdr:cNvSpPr txBox="1"/>
      </xdr:nvSpPr>
      <xdr:spPr>
        <a:xfrm>
          <a:off x="1249680" y="8366760"/>
          <a:ext cx="360807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Public Institutions: Undergraduates</a:t>
          </a:r>
          <a:endParaRPr lang="en-US">
            <a:effectLst/>
          </a:endParaRPr>
        </a:p>
        <a:p>
          <a:pPr algn="l"/>
          <a:endParaRPr lang="en-US"/>
        </a:p>
        <a:p>
          <a:pPr algn="l"/>
          <a:endParaRPr lang="en-US" sz="1100" b="1"/>
        </a:p>
      </xdr:txBody>
    </xdr:sp>
    <xdr:clientData/>
  </xdr:twoCellAnchor>
  <xdr:twoCellAnchor>
    <xdr:from>
      <xdr:col>1</xdr:col>
      <xdr:colOff>0</xdr:colOff>
      <xdr:row>34</xdr:row>
      <xdr:rowOff>0</xdr:rowOff>
    </xdr:from>
    <xdr:to>
      <xdr:col>2</xdr:col>
      <xdr:colOff>19050</xdr:colOff>
      <xdr:row>35</xdr:row>
      <xdr:rowOff>12700</xdr:rowOff>
    </xdr:to>
    <xdr:sp macro="" textlink="">
      <xdr:nvSpPr>
        <xdr:cNvPr id="39" name="TextBox 38">
          <a:extLst>
            <a:ext uri="{FF2B5EF4-FFF2-40B4-BE49-F238E27FC236}">
              <a16:creationId xmlns:a16="http://schemas.microsoft.com/office/drawing/2014/main" id="{1B27AB2D-4317-48B7-BD3D-E78463D84DAC}"/>
            </a:ext>
          </a:extLst>
        </xdr:cNvPr>
        <xdr:cNvSpPr txBox="1"/>
      </xdr:nvSpPr>
      <xdr:spPr>
        <a:xfrm>
          <a:off x="1249680" y="7025640"/>
          <a:ext cx="360807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Public Institutions: First-Year</a:t>
          </a:r>
          <a:endParaRPr lang="en-US">
            <a:effectLst/>
          </a:endParaRPr>
        </a:p>
        <a:p>
          <a:pPr algn="l"/>
          <a:endParaRPr lang="en-US"/>
        </a:p>
        <a:p>
          <a:pPr algn="l"/>
          <a:endParaRPr lang="en-US" sz="1100" b="1"/>
        </a:p>
      </xdr:txBody>
    </xdr:sp>
    <xdr:clientData/>
  </xdr:twoCellAnchor>
  <xdr:twoCellAnchor>
    <xdr:from>
      <xdr:col>1</xdr:col>
      <xdr:colOff>0</xdr:colOff>
      <xdr:row>31</xdr:row>
      <xdr:rowOff>0</xdr:rowOff>
    </xdr:from>
    <xdr:to>
      <xdr:col>2</xdr:col>
      <xdr:colOff>19050</xdr:colOff>
      <xdr:row>32</xdr:row>
      <xdr:rowOff>12700</xdr:rowOff>
    </xdr:to>
    <xdr:sp macro="" textlink="">
      <xdr:nvSpPr>
        <xdr:cNvPr id="40" name="TextBox 39">
          <a:extLst>
            <a:ext uri="{FF2B5EF4-FFF2-40B4-BE49-F238E27FC236}">
              <a16:creationId xmlns:a16="http://schemas.microsoft.com/office/drawing/2014/main" id="{BF1B7A4D-101A-472E-9D0C-7B691D22C006}"/>
            </a:ext>
          </a:extLst>
        </xdr:cNvPr>
        <xdr:cNvSpPr txBox="1"/>
      </xdr:nvSpPr>
      <xdr:spPr>
        <a:xfrm>
          <a:off x="1249680" y="6385560"/>
          <a:ext cx="360807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Private Institutions: Undergraduates</a:t>
          </a:r>
          <a:endParaRPr lang="en-US">
            <a:effectLst/>
          </a:endParaRPr>
        </a:p>
        <a:p>
          <a:pPr algn="l"/>
          <a:endParaRPr lang="en-US"/>
        </a:p>
        <a:p>
          <a:pPr algn="l"/>
          <a:endParaRPr lang="en-US" sz="1100" b="1"/>
        </a:p>
      </xdr:txBody>
    </xdr:sp>
    <xdr:clientData/>
  </xdr:twoCellAnchor>
  <xdr:twoCellAnchor>
    <xdr:from>
      <xdr:col>1</xdr:col>
      <xdr:colOff>0</xdr:colOff>
      <xdr:row>28</xdr:row>
      <xdr:rowOff>0</xdr:rowOff>
    </xdr:from>
    <xdr:to>
      <xdr:col>2</xdr:col>
      <xdr:colOff>19050</xdr:colOff>
      <xdr:row>29</xdr:row>
      <xdr:rowOff>12700</xdr:rowOff>
    </xdr:to>
    <xdr:sp macro="" textlink="">
      <xdr:nvSpPr>
        <xdr:cNvPr id="41" name="TextBox 40">
          <a:extLst>
            <a:ext uri="{FF2B5EF4-FFF2-40B4-BE49-F238E27FC236}">
              <a16:creationId xmlns:a16="http://schemas.microsoft.com/office/drawing/2014/main" id="{2C6C414E-35B9-4EB0-AACD-087ED2FCE81E}"/>
            </a:ext>
          </a:extLst>
        </xdr:cNvPr>
        <xdr:cNvSpPr txBox="1"/>
      </xdr:nvSpPr>
      <xdr:spPr>
        <a:xfrm>
          <a:off x="1249680" y="5745480"/>
          <a:ext cx="360807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Private Institutions: First-Year</a:t>
          </a:r>
          <a:endParaRPr lang="en-US">
            <a:effectLst/>
          </a:endParaRPr>
        </a:p>
        <a:p>
          <a:pPr algn="l"/>
          <a:endParaRPr lang="en-US"/>
        </a:p>
        <a:p>
          <a:pPr algn="l"/>
          <a:endParaRPr lang="en-US" sz="1100" b="1"/>
        </a:p>
      </xdr:txBody>
    </xdr:sp>
    <xdr:clientData/>
  </xdr:twoCellAnchor>
  <xdr:twoCellAnchor>
    <xdr:from>
      <xdr:col>1</xdr:col>
      <xdr:colOff>6350</xdr:colOff>
      <xdr:row>9</xdr:row>
      <xdr:rowOff>25400</xdr:rowOff>
    </xdr:from>
    <xdr:to>
      <xdr:col>12</xdr:col>
      <xdr:colOff>12700</xdr:colOff>
      <xdr:row>10</xdr:row>
      <xdr:rowOff>165100</xdr:rowOff>
    </xdr:to>
    <xdr:sp macro="" textlink="">
      <xdr:nvSpPr>
        <xdr:cNvPr id="42" name="TextBox 41">
          <a:extLst>
            <a:ext uri="{FF2B5EF4-FFF2-40B4-BE49-F238E27FC236}">
              <a16:creationId xmlns:a16="http://schemas.microsoft.com/office/drawing/2014/main" id="{B1D63188-DB30-44A4-9074-3F7DEF443FF8}"/>
            </a:ext>
          </a:extLst>
        </xdr:cNvPr>
        <xdr:cNvSpPr txBox="1"/>
      </xdr:nvSpPr>
      <xdr:spPr>
        <a:xfrm>
          <a:off x="1256030" y="1823720"/>
          <a:ext cx="16351250" cy="3225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Provide 2025-2026 academic year costs of attendance for the following categories that are applicable to your institution.</a:t>
          </a:r>
          <a:r>
            <a:rPr lang="en-US"/>
            <a:t> </a:t>
          </a:r>
          <a:endParaRPr lang="en-US" sz="1100" b="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603250</xdr:colOff>
      <xdr:row>2</xdr:row>
      <xdr:rowOff>158750</xdr:rowOff>
    </xdr:to>
    <xdr:sp macro="" textlink="">
      <xdr:nvSpPr>
        <xdr:cNvPr id="2" name="TextBox 1">
          <a:extLst>
            <a:ext uri="{FF2B5EF4-FFF2-40B4-BE49-F238E27FC236}">
              <a16:creationId xmlns:a16="http://schemas.microsoft.com/office/drawing/2014/main" id="{2ECBC516-5B6E-4DE6-8FAB-1713600D457C}"/>
            </a:ext>
          </a:extLst>
        </xdr:cNvPr>
        <xdr:cNvSpPr txBox="1"/>
      </xdr:nvSpPr>
      <xdr:spPr>
        <a:xfrm>
          <a:off x="601980" y="182880"/>
          <a:ext cx="11126470" cy="34163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H. FINANCIAL AID</a:t>
          </a:r>
        </a:p>
      </xdr:txBody>
    </xdr:sp>
    <xdr:clientData/>
  </xdr:twoCellAnchor>
  <xdr:twoCellAnchor>
    <xdr:from>
      <xdr:col>1</xdr:col>
      <xdr:colOff>6350</xdr:colOff>
      <xdr:row>3</xdr:row>
      <xdr:rowOff>171450</xdr:rowOff>
    </xdr:from>
    <xdr:to>
      <xdr:col>12</xdr:col>
      <xdr:colOff>25400</xdr:colOff>
      <xdr:row>45</xdr:row>
      <xdr:rowOff>0</xdr:rowOff>
    </xdr:to>
    <xdr:sp macro="" textlink="">
      <xdr:nvSpPr>
        <xdr:cNvPr id="3" name="TextBox 2">
          <a:extLst>
            <a:ext uri="{FF2B5EF4-FFF2-40B4-BE49-F238E27FC236}">
              <a16:creationId xmlns:a16="http://schemas.microsoft.com/office/drawing/2014/main" id="{07820383-EF0C-4622-871C-49C1F3A1378A}"/>
            </a:ext>
          </a:extLst>
        </xdr:cNvPr>
        <xdr:cNvSpPr txBox="1"/>
      </xdr:nvSpPr>
      <xdr:spPr>
        <a:xfrm>
          <a:off x="608330" y="720090"/>
          <a:ext cx="11144250" cy="75095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Please refer to the following financial aid definitions when completing Section H.</a:t>
          </a:r>
          <a:r>
            <a:rPr lang="en-US"/>
            <a:t> </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Awarded aid:</a:t>
          </a:r>
          <a:r>
            <a:rPr lang="en-US" sz="1100" b="0" i="0" u="none" strike="noStrike">
              <a:solidFill>
                <a:schemeClr val="dk1"/>
              </a:solidFill>
              <a:effectLst/>
              <a:latin typeface="+mn-lt"/>
              <a:ea typeface="+mn-ea"/>
              <a:cs typeface="+mn-cs"/>
            </a:rPr>
            <a:t> The dollar amounts offered to financial aid applicants</a:t>
          </a:r>
        </a:p>
        <a:p>
          <a:endParaRPr lang="en-US" sz="1100" b="0"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Financial aid applicant:</a:t>
          </a:r>
          <a:r>
            <a:rPr lang="en-US" sz="1100" b="0" i="0" u="none" strike="noStrike">
              <a:solidFill>
                <a:schemeClr val="dk1"/>
              </a:solidFill>
              <a:effectLst/>
              <a:latin typeface="+mn-lt"/>
              <a:ea typeface="+mn-ea"/>
              <a:cs typeface="+mn-cs"/>
            </a:rPr>
            <a:t> Any applicant who submits any one of the institutionally required financial aid applications/forms, such as the FAFSA. </a:t>
          </a:r>
          <a:r>
            <a:rPr lang="en-US"/>
            <a:t> </a:t>
          </a:r>
        </a:p>
        <a:p>
          <a:endParaRPr lang="en-US" sz="1100" b="0"/>
        </a:p>
        <a:p>
          <a:r>
            <a:rPr lang="en-US" sz="1100" b="1" i="0" u="none" strike="noStrike">
              <a:solidFill>
                <a:schemeClr val="dk1"/>
              </a:solidFill>
              <a:effectLst/>
              <a:latin typeface="+mn-lt"/>
              <a:ea typeface="+mn-ea"/>
              <a:cs typeface="+mn-cs"/>
            </a:rPr>
            <a:t>Indebtedness:</a:t>
          </a:r>
          <a:r>
            <a:rPr lang="en-US" sz="1100" b="0" i="0" u="none" strike="noStrike">
              <a:solidFill>
                <a:schemeClr val="dk1"/>
              </a:solidFill>
              <a:effectLst/>
              <a:latin typeface="+mn-lt"/>
              <a:ea typeface="+mn-ea"/>
              <a:cs typeface="+mn-cs"/>
            </a:rPr>
            <a:t> Aggregate dollar amount borrowed through any loan program (federal, state, subsidized, unsubsidized, private, etc.; excluding parent loans) while the student was enrolled at an institution. Student loans co-signed by a parent are assumed to be the responsibility of the student and </a:t>
          </a:r>
          <a:r>
            <a:rPr lang="en-US" sz="1100" b="1" i="0" u="none" strike="noStrike">
              <a:solidFill>
                <a:schemeClr val="dk1"/>
              </a:solidFill>
              <a:effectLst/>
              <a:latin typeface="+mn-lt"/>
              <a:ea typeface="+mn-ea"/>
              <a:cs typeface="+mn-cs"/>
            </a:rPr>
            <a:t>should</a:t>
          </a:r>
          <a:r>
            <a:rPr lang="en-US" sz="1100" b="0" i="0" u="none" strike="noStrike">
              <a:solidFill>
                <a:schemeClr val="dk1"/>
              </a:solidFill>
              <a:effectLst/>
              <a:latin typeface="+mn-lt"/>
              <a:ea typeface="+mn-ea"/>
              <a:cs typeface="+mn-cs"/>
            </a:rPr>
            <a:t> be included.</a:t>
          </a:r>
          <a:r>
            <a:rPr lang="en-US"/>
            <a:t> </a:t>
          </a:r>
        </a:p>
        <a:p>
          <a:endParaRPr lang="en-US" sz="1100" b="0"/>
        </a:p>
        <a:p>
          <a:r>
            <a:rPr lang="en-US" sz="1100" b="1" i="0" u="none" strike="noStrike">
              <a:solidFill>
                <a:schemeClr val="dk1"/>
              </a:solidFill>
              <a:effectLst/>
              <a:latin typeface="+mn-lt"/>
              <a:ea typeface="+mn-ea"/>
              <a:cs typeface="+mn-cs"/>
            </a:rPr>
            <a:t>Institutional scholarships and grants:</a:t>
          </a:r>
          <a:r>
            <a:rPr lang="en-US" sz="1100" b="0" i="0" u="none" strike="noStrike">
              <a:solidFill>
                <a:schemeClr val="dk1"/>
              </a:solidFill>
              <a:effectLst/>
              <a:latin typeface="+mn-lt"/>
              <a:ea typeface="+mn-ea"/>
              <a:cs typeface="+mn-cs"/>
            </a:rPr>
            <a:t> Endowed scholarships, annual gifts and tuition funded grants for which the institution determines the recipient.</a:t>
          </a:r>
          <a:r>
            <a:rPr lang="en-US"/>
            <a:t> </a:t>
          </a:r>
        </a:p>
        <a:p>
          <a:endParaRPr lang="en-US" sz="1100" b="0"/>
        </a:p>
        <a:p>
          <a:r>
            <a:rPr lang="en-US" sz="1100" b="1" i="0" u="none" strike="noStrike">
              <a:solidFill>
                <a:schemeClr val="dk1"/>
              </a:solidFill>
              <a:effectLst/>
              <a:latin typeface="+mn-lt"/>
              <a:ea typeface="+mn-ea"/>
              <a:cs typeface="+mn-cs"/>
            </a:rPr>
            <a:t>Financial need:</a:t>
          </a:r>
          <a:r>
            <a:rPr lang="en-US" sz="1100" b="0" i="0" u="none" strike="noStrike">
              <a:solidFill>
                <a:schemeClr val="dk1"/>
              </a:solidFill>
              <a:effectLst/>
              <a:latin typeface="+mn-lt"/>
              <a:ea typeface="+mn-ea"/>
              <a:cs typeface="+mn-cs"/>
            </a:rPr>
            <a:t> As determined by your institution using the federal methodology and/or your institution's own standards.</a:t>
          </a:r>
          <a:r>
            <a:rPr lang="en-US"/>
            <a:t> </a:t>
          </a:r>
        </a:p>
        <a:p>
          <a:endParaRPr lang="en-US" sz="1100" b="0"/>
        </a:p>
        <a:p>
          <a:r>
            <a:rPr lang="en-US" sz="1100" b="1" i="0" u="none" strike="noStrike">
              <a:solidFill>
                <a:schemeClr val="dk1"/>
              </a:solidFill>
              <a:effectLst/>
              <a:latin typeface="+mn-lt"/>
              <a:ea typeface="+mn-ea"/>
              <a:cs typeface="+mn-cs"/>
            </a:rPr>
            <a:t>Need-based aid:</a:t>
          </a:r>
          <a:r>
            <a:rPr lang="en-US" sz="1100" b="0" i="0" u="none" strike="noStrike">
              <a:solidFill>
                <a:schemeClr val="dk1"/>
              </a:solidFill>
              <a:effectLst/>
              <a:latin typeface="+mn-lt"/>
              <a:ea typeface="+mn-ea"/>
              <a:cs typeface="+mn-cs"/>
            </a:rPr>
            <a:t> College-funded or college-administered award from institutional, state, federal, or other sources for which a student must have financial need to qualify. This includes both institutional and non-institutional student aid (grants, jobs, and loans).</a:t>
          </a:r>
          <a:r>
            <a:rPr lang="en-US"/>
            <a:t> </a:t>
          </a:r>
        </a:p>
        <a:p>
          <a:endParaRPr lang="en-US" sz="1100" b="0"/>
        </a:p>
        <a:p>
          <a:r>
            <a:rPr lang="en-US" sz="1100" b="1" i="0" u="none" strike="noStrike">
              <a:solidFill>
                <a:schemeClr val="dk1"/>
              </a:solidFill>
              <a:effectLst/>
              <a:latin typeface="+mn-lt"/>
              <a:ea typeface="+mn-ea"/>
              <a:cs typeface="+mn-cs"/>
            </a:rPr>
            <a:t>Need-based scholarship or grant aid:</a:t>
          </a:r>
          <a:r>
            <a:rPr lang="en-US" sz="1100" b="0" i="0" u="none" strike="noStrike">
              <a:solidFill>
                <a:schemeClr val="dk1"/>
              </a:solidFill>
              <a:effectLst/>
              <a:latin typeface="+mn-lt"/>
              <a:ea typeface="+mn-ea"/>
              <a:cs typeface="+mn-cs"/>
            </a:rPr>
            <a:t> Scholarships and grants from institutional, state, federal, or other sources for which a student must have financial need to qualify.</a:t>
          </a:r>
          <a:r>
            <a:rPr lang="en-US"/>
            <a:t> </a:t>
          </a:r>
        </a:p>
        <a:p>
          <a:endParaRPr lang="en-US" sz="1100" b="0"/>
        </a:p>
        <a:p>
          <a:r>
            <a:rPr lang="en-US" sz="1100" b="1" i="0" u="none" strike="noStrike">
              <a:solidFill>
                <a:schemeClr val="dk1"/>
              </a:solidFill>
              <a:effectLst/>
              <a:latin typeface="+mn-lt"/>
              <a:ea typeface="+mn-ea"/>
              <a:cs typeface="+mn-cs"/>
            </a:rPr>
            <a:t>Need-based self-help aid: </a:t>
          </a:r>
          <a:r>
            <a:rPr lang="en-US" sz="1100" b="0" i="0" u="none" strike="noStrike">
              <a:solidFill>
                <a:schemeClr val="dk1"/>
              </a:solidFill>
              <a:effectLst/>
              <a:latin typeface="+mn-lt"/>
              <a:ea typeface="+mn-ea"/>
              <a:cs typeface="+mn-cs"/>
            </a:rPr>
            <a:t>Loans and jobs from institutional, state, federal, or other sources for which a student must demonstrate financial need to qualify.</a:t>
          </a:r>
          <a:r>
            <a:rPr lang="en-US"/>
            <a:t> </a:t>
          </a:r>
        </a:p>
        <a:p>
          <a:endParaRPr lang="en-US" sz="1100" b="0"/>
        </a:p>
        <a:p>
          <a:r>
            <a:rPr lang="en-US" sz="1100" b="1" i="0" u="none" strike="noStrike">
              <a:solidFill>
                <a:schemeClr val="dk1"/>
              </a:solidFill>
              <a:effectLst/>
              <a:latin typeface="+mn-lt"/>
              <a:ea typeface="+mn-ea"/>
              <a:cs typeface="+mn-cs"/>
            </a:rPr>
            <a:t>Non-need-based scholarship or grant aid: </a:t>
          </a:r>
          <a:r>
            <a:rPr lang="en-US" sz="1100" b="0" i="0" u="none" strike="noStrike">
              <a:solidFill>
                <a:schemeClr val="dk1"/>
              </a:solidFill>
              <a:effectLst/>
              <a:latin typeface="+mn-lt"/>
              <a:ea typeface="+mn-ea"/>
              <a:cs typeface="+mn-cs"/>
            </a:rPr>
            <a:t>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a:t>
          </a:r>
          <a:r>
            <a:rPr lang="en-US"/>
            <a:t> </a:t>
          </a:r>
        </a:p>
        <a:p>
          <a:endParaRPr lang="en-US" sz="1100" b="0"/>
        </a:p>
        <a:p>
          <a:r>
            <a:rPr lang="en-US" sz="1100" b="1" i="0" u="none" strike="noStrike">
              <a:solidFill>
                <a:schemeClr val="dk1"/>
              </a:solidFill>
              <a:effectLst/>
              <a:latin typeface="+mn-lt"/>
              <a:ea typeface="+mn-ea"/>
              <a:cs typeface="+mn-cs"/>
            </a:rPr>
            <a:t>Note: Suggested order of precedence for counting non-need money as need-based:</a:t>
          </a:r>
          <a:r>
            <a:rPr lang="en-US"/>
            <a:t> </a:t>
          </a:r>
        </a:p>
        <a:p>
          <a:r>
            <a:rPr lang="en-US" sz="1100" b="0" i="0" u="none" strike="noStrike">
              <a:solidFill>
                <a:schemeClr val="dk1"/>
              </a:solidFill>
              <a:effectLst/>
              <a:latin typeface="+mn-lt"/>
              <a:ea typeface="+mn-ea"/>
              <a:cs typeface="+mn-cs"/>
            </a:rPr>
            <a:t>1. Non-need institutional grants		6. Non-need outside grants</a:t>
          </a:r>
          <a:r>
            <a:rPr lang="en-US"/>
            <a:t> </a:t>
          </a:r>
        </a:p>
        <a:p>
          <a:r>
            <a:rPr lang="en-US" sz="1100" b="0" i="0" u="none" strike="noStrike">
              <a:solidFill>
                <a:schemeClr val="dk1"/>
              </a:solidFill>
              <a:effectLst/>
              <a:latin typeface="+mn-lt"/>
              <a:ea typeface="+mn-ea"/>
              <a:cs typeface="+mn-cs"/>
            </a:rPr>
            <a:t>2. Non-need tuition waivers</a:t>
          </a:r>
          <a:r>
            <a:rPr lang="en-US"/>
            <a:t> 		</a:t>
          </a:r>
          <a:r>
            <a:rPr lang="en-US" sz="1100" b="0" i="0" u="none" strike="noStrike">
              <a:solidFill>
                <a:schemeClr val="dk1"/>
              </a:solidFill>
              <a:effectLst/>
              <a:latin typeface="+mn-lt"/>
              <a:ea typeface="+mn-ea"/>
              <a:cs typeface="+mn-cs"/>
            </a:rPr>
            <a:t>7. Non-need student loans</a:t>
          </a:r>
          <a:r>
            <a:rPr lang="en-US"/>
            <a:t> </a:t>
          </a:r>
        </a:p>
        <a:p>
          <a:r>
            <a:rPr lang="en-US" sz="1100" b="0" i="0" u="none" strike="noStrike">
              <a:solidFill>
                <a:schemeClr val="dk1"/>
              </a:solidFill>
              <a:effectLst/>
              <a:latin typeface="+mn-lt"/>
              <a:ea typeface="+mn-ea"/>
              <a:cs typeface="+mn-cs"/>
            </a:rPr>
            <a:t>3. Non-need athletic awards</a:t>
          </a:r>
          <a:r>
            <a:rPr lang="en-US"/>
            <a:t> 		</a:t>
          </a:r>
          <a:r>
            <a:rPr lang="en-US" sz="1100" b="0" i="0" u="none" strike="noStrike">
              <a:solidFill>
                <a:schemeClr val="dk1"/>
              </a:solidFill>
              <a:effectLst/>
              <a:latin typeface="+mn-lt"/>
              <a:ea typeface="+mn-ea"/>
              <a:cs typeface="+mn-cs"/>
            </a:rPr>
            <a:t>8. Non-need parent loans</a:t>
          </a:r>
          <a:r>
            <a:rPr lang="en-US"/>
            <a:t> </a:t>
          </a:r>
        </a:p>
        <a:p>
          <a:r>
            <a:rPr lang="en-US" sz="1100" b="0" i="0" u="none" strike="noStrike">
              <a:solidFill>
                <a:schemeClr val="dk1"/>
              </a:solidFill>
              <a:effectLst/>
              <a:latin typeface="+mn-lt"/>
              <a:ea typeface="+mn-ea"/>
              <a:cs typeface="+mn-cs"/>
            </a:rPr>
            <a:t>4. Non-need federal grants</a:t>
          </a:r>
          <a:r>
            <a:rPr lang="en-US"/>
            <a:t> 		</a:t>
          </a:r>
          <a:r>
            <a:rPr lang="en-US" sz="1100" b="0" i="0" u="none" strike="noStrike">
              <a:solidFill>
                <a:schemeClr val="dk1"/>
              </a:solidFill>
              <a:effectLst/>
              <a:latin typeface="+mn-lt"/>
              <a:ea typeface="+mn-ea"/>
              <a:cs typeface="+mn-cs"/>
            </a:rPr>
            <a:t>9. Non-need work</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5. Non-need state grants</a:t>
          </a:r>
          <a:r>
            <a:rPr lang="en-US"/>
            <a:t> </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Non-need-based self-help aid:</a:t>
          </a:r>
          <a:r>
            <a:rPr lang="en-US" sz="1100" b="0" i="0" u="none" strike="noStrike">
              <a:solidFill>
                <a:schemeClr val="dk1"/>
              </a:solidFill>
              <a:effectLst/>
              <a:latin typeface="+mn-lt"/>
              <a:ea typeface="+mn-ea"/>
              <a:cs typeface="+mn-cs"/>
            </a:rPr>
            <a:t> Loans and jobs from institutional, state, or other sources for which a student need not demonstrate financial need to qualify.</a:t>
          </a:r>
          <a:r>
            <a:rPr lang="en-US"/>
            <a:t> </a:t>
          </a:r>
        </a:p>
        <a:p>
          <a:endParaRPr lang="en-US" sz="1100" b="0"/>
        </a:p>
        <a:p>
          <a:r>
            <a:rPr lang="en-US" sz="1100" b="1" i="0" u="none" strike="noStrike">
              <a:solidFill>
                <a:schemeClr val="dk1"/>
              </a:solidFill>
              <a:effectLst/>
              <a:latin typeface="+mn-lt"/>
              <a:ea typeface="+mn-ea"/>
              <a:cs typeface="+mn-cs"/>
            </a:rPr>
            <a:t>Private student loans:</a:t>
          </a:r>
          <a:r>
            <a:rPr lang="en-US" sz="1100" b="0" i="0" u="none" strike="noStrike">
              <a:solidFill>
                <a:schemeClr val="dk1"/>
              </a:solidFill>
              <a:effectLst/>
              <a:latin typeface="+mn-lt"/>
              <a:ea typeface="+mn-ea"/>
              <a:cs typeface="+mn-cs"/>
            </a:rPr>
            <a:t> A nonfederal loan made by a lender such as a bank, credit union or private lender used to pay for up to the annual cost of education, less any financial aid received.</a:t>
          </a:r>
          <a:r>
            <a:rPr lang="en-US"/>
            <a:t> </a:t>
          </a:r>
        </a:p>
        <a:p>
          <a:endParaRPr lang="en-US" sz="1100" b="0"/>
        </a:p>
        <a:p>
          <a:r>
            <a:rPr lang="en-US" sz="1100" b="1" i="0" u="none" strike="noStrike">
              <a:solidFill>
                <a:schemeClr val="dk1"/>
              </a:solidFill>
              <a:effectLst/>
              <a:latin typeface="+mn-lt"/>
              <a:ea typeface="+mn-ea"/>
              <a:cs typeface="+mn-cs"/>
            </a:rPr>
            <a:t>External scholarships and grants:</a:t>
          </a:r>
          <a:r>
            <a:rPr lang="en-US" sz="1100" b="0" i="0" u="none" strike="noStrike">
              <a:solidFill>
                <a:schemeClr val="dk1"/>
              </a:solidFill>
              <a:effectLst/>
              <a:latin typeface="+mn-lt"/>
              <a:ea typeface="+mn-ea"/>
              <a:cs typeface="+mn-cs"/>
            </a:rPr>
            <a:t> Scholarships and grants received from outside (private) sources that students bring with them (e.g., Kiwanis, National Merit scholarships). The institution may process paperwork to receive the dollars, but it has no role in determining the recipient or the dollar amount awarded.</a:t>
          </a:r>
          <a:r>
            <a:rPr lang="en-US"/>
            <a:t> </a:t>
          </a:r>
        </a:p>
        <a:p>
          <a:endParaRPr lang="en-US" sz="1100" b="0"/>
        </a:p>
        <a:p>
          <a:r>
            <a:rPr lang="en-US" sz="1100" b="1" i="0" u="none" strike="noStrike">
              <a:solidFill>
                <a:schemeClr val="dk1"/>
              </a:solidFill>
              <a:effectLst/>
              <a:latin typeface="+mn-lt"/>
              <a:ea typeface="+mn-ea"/>
              <a:cs typeface="+mn-cs"/>
            </a:rPr>
            <a:t>Work study and employment:</a:t>
          </a:r>
          <a:r>
            <a:rPr lang="en-US" sz="1100" b="0" i="0" u="none" strike="noStrike">
              <a:solidFill>
                <a:schemeClr val="dk1"/>
              </a:solidFill>
              <a:effectLst/>
              <a:latin typeface="+mn-lt"/>
              <a:ea typeface="+mn-ea"/>
              <a:cs typeface="+mn-cs"/>
            </a:rPr>
            <a:t> Federal and state work study aid, and any employment packaged by your institution in financial aid awards.</a:t>
          </a:r>
          <a:endParaRPr lang="en-US"/>
        </a:p>
      </xdr:txBody>
    </xdr:sp>
    <xdr:clientData/>
  </xdr:twoCellAnchor>
  <xdr:twoCellAnchor>
    <xdr:from>
      <xdr:col>2</xdr:col>
      <xdr:colOff>0</xdr:colOff>
      <xdr:row>124</xdr:row>
      <xdr:rowOff>0</xdr:rowOff>
    </xdr:from>
    <xdr:to>
      <xdr:col>3</xdr:col>
      <xdr:colOff>25400</xdr:colOff>
      <xdr:row>125</xdr:row>
      <xdr:rowOff>25400</xdr:rowOff>
    </xdr:to>
    <xdr:sp macro="" textlink="">
      <xdr:nvSpPr>
        <xdr:cNvPr id="4" name="TextBox 3">
          <a:extLst>
            <a:ext uri="{FF2B5EF4-FFF2-40B4-BE49-F238E27FC236}">
              <a16:creationId xmlns:a16="http://schemas.microsoft.com/office/drawing/2014/main" id="{331E3043-0B95-43DA-B1EF-BE0A5DF9884C}"/>
            </a:ext>
          </a:extLst>
        </xdr:cNvPr>
        <xdr:cNvSpPr txBox="1"/>
      </xdr:nvSpPr>
      <xdr:spPr>
        <a:xfrm>
          <a:off x="3886200" y="27462480"/>
          <a:ext cx="1892300" cy="254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0</xdr:col>
      <xdr:colOff>596900</xdr:colOff>
      <xdr:row>123</xdr:row>
      <xdr:rowOff>171450</xdr:rowOff>
    </xdr:from>
    <xdr:to>
      <xdr:col>2</xdr:col>
      <xdr:colOff>6350</xdr:colOff>
      <xdr:row>125</xdr:row>
      <xdr:rowOff>19050</xdr:rowOff>
    </xdr:to>
    <xdr:sp macro="" textlink="">
      <xdr:nvSpPr>
        <xdr:cNvPr id="5" name="TextBox 4">
          <a:extLst>
            <a:ext uri="{FF2B5EF4-FFF2-40B4-BE49-F238E27FC236}">
              <a16:creationId xmlns:a16="http://schemas.microsoft.com/office/drawing/2014/main" id="{DF5004C1-C4A3-4C39-B01A-21A7DD3DB985}"/>
            </a:ext>
          </a:extLst>
        </xdr:cNvPr>
        <xdr:cNvSpPr txBox="1"/>
      </xdr:nvSpPr>
      <xdr:spPr>
        <a:xfrm>
          <a:off x="596900" y="27451050"/>
          <a:ext cx="3295650" cy="25908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First-time,</a:t>
          </a:r>
          <a:r>
            <a:rPr lang="en-US" sz="1100" b="1" i="0" u="none" strike="noStrike" baseline="0">
              <a:solidFill>
                <a:schemeClr val="dk1"/>
              </a:solidFill>
              <a:effectLst/>
              <a:latin typeface="+mn-lt"/>
              <a:ea typeface="+mn-ea"/>
              <a:cs typeface="+mn-cs"/>
            </a:rPr>
            <a:t> Full-time, First-year Students</a:t>
          </a:r>
          <a:endParaRPr lang="en-US" sz="1100" b="1" i="0" u="none" strike="noStrike">
            <a:solidFill>
              <a:schemeClr val="dk1"/>
            </a:solidFill>
            <a:effectLst/>
            <a:latin typeface="+mn-lt"/>
            <a:ea typeface="+mn-ea"/>
            <a:cs typeface="+mn-cs"/>
          </a:endParaRPr>
        </a:p>
        <a:p>
          <a:pPr algn="l"/>
          <a:endParaRPr lang="en-US" sz="1100" b="1"/>
        </a:p>
      </xdr:txBody>
    </xdr:sp>
    <xdr:clientData/>
  </xdr:twoCellAnchor>
  <xdr:twoCellAnchor>
    <xdr:from>
      <xdr:col>1</xdr:col>
      <xdr:colOff>0</xdr:colOff>
      <xdr:row>48</xdr:row>
      <xdr:rowOff>0</xdr:rowOff>
    </xdr:from>
    <xdr:to>
      <xdr:col>12</xdr:col>
      <xdr:colOff>19050</xdr:colOff>
      <xdr:row>61</xdr:row>
      <xdr:rowOff>31750</xdr:rowOff>
    </xdr:to>
    <xdr:sp macro="" textlink="">
      <xdr:nvSpPr>
        <xdr:cNvPr id="6" name="TextBox 5">
          <a:extLst>
            <a:ext uri="{FF2B5EF4-FFF2-40B4-BE49-F238E27FC236}">
              <a16:creationId xmlns:a16="http://schemas.microsoft.com/office/drawing/2014/main" id="{AB192338-5149-425D-98AE-E105A382A973}"/>
            </a:ext>
          </a:extLst>
        </xdr:cNvPr>
        <xdr:cNvSpPr txBox="1"/>
      </xdr:nvSpPr>
      <xdr:spPr>
        <a:xfrm>
          <a:off x="601980" y="8778240"/>
          <a:ext cx="11144250" cy="24091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Aid Awarded to Enrolled Undergraduates</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Enter total dollar amounts </a:t>
          </a:r>
          <a:r>
            <a:rPr lang="en-US" sz="1100" b="1" i="0" u="none" strike="noStrike">
              <a:solidFill>
                <a:schemeClr val="dk1"/>
              </a:solidFill>
              <a:effectLst/>
              <a:latin typeface="+mn-lt"/>
              <a:ea typeface="+mn-ea"/>
              <a:cs typeface="+mn-cs"/>
            </a:rPr>
            <a:t>awarded</a:t>
          </a:r>
          <a:r>
            <a:rPr lang="en-US" sz="1100" b="0" i="0" u="none" strike="noStrike">
              <a:solidFill>
                <a:schemeClr val="dk1"/>
              </a:solidFill>
              <a:effectLst/>
              <a:latin typeface="+mn-lt"/>
              <a:ea typeface="+mn-ea"/>
              <a:cs typeface="+mn-cs"/>
            </a:rPr>
            <a:t> to enrolled full-time and less than full-time degree-seeking undergraduates</a:t>
          </a:r>
          <a:r>
            <a:rPr lang="en-US" sz="1100" b="1" i="0" u="none" strike="noStrike">
              <a:solidFill>
                <a:schemeClr val="dk1"/>
              </a:solidFill>
              <a:effectLst/>
              <a:latin typeface="+mn-lt"/>
              <a:ea typeface="+mn-ea"/>
              <a:cs typeface="+mn-cs"/>
            </a:rPr>
            <a:t> (using the same cohort reported in CDS Question B1, “total degree-seeking” undergraduates)</a:t>
          </a:r>
          <a:r>
            <a:rPr lang="en-US" sz="1100" b="0" i="0" u="none" strike="noStrike">
              <a:solidFill>
                <a:schemeClr val="dk1"/>
              </a:solidFill>
              <a:effectLst/>
              <a:latin typeface="+mn-lt"/>
              <a:ea typeface="+mn-ea"/>
              <a:cs typeface="+mn-cs"/>
            </a:rPr>
            <a:t> in the following categories.</a:t>
          </a:r>
        </a:p>
        <a:p>
          <a:r>
            <a:rPr lang="en-US" sz="1100" b="0" i="0" u="none" strike="noStrike">
              <a:solidFill>
                <a:schemeClr val="dk1"/>
              </a:solidFill>
              <a:effectLst/>
              <a:latin typeface="+mn-lt"/>
              <a:ea typeface="+mn-ea"/>
              <a:cs typeface="+mn-cs"/>
            </a:rPr>
            <a:t>•     If the data being reported are final figures for the 2023-2024 academic year (see the next item below),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use the 2023-2024 academic year's CDS Question B1 cohort.</a:t>
          </a:r>
          <a:r>
            <a:rPr lang="en-US"/>
            <a:t> </a:t>
          </a:r>
        </a:p>
        <a:p>
          <a:r>
            <a:rPr lang="en-US" sz="1100" b="0" i="0" u="none" strike="noStrike">
              <a:solidFill>
                <a:schemeClr val="dk1"/>
              </a:solidFill>
              <a:effectLst/>
              <a:latin typeface="+mn-lt"/>
              <a:ea typeface="+mn-ea"/>
              <a:cs typeface="+mn-cs"/>
            </a:rPr>
            <a:t>•     Include aid awarded to international students (i.e., those not qualifying for federal aid). </a:t>
          </a:r>
          <a:r>
            <a:rPr lang="en-US"/>
            <a:t> </a:t>
          </a:r>
        </a:p>
        <a:p>
          <a:r>
            <a:rPr lang="en-US" sz="1100" b="0" i="0" u="none" strike="noStrike">
              <a:solidFill>
                <a:schemeClr val="dk1"/>
              </a:solidFill>
              <a:effectLst/>
              <a:latin typeface="+mn-lt"/>
              <a:ea typeface="+mn-ea"/>
              <a:cs typeface="+mn-cs"/>
            </a:rPr>
            <a:t>•     Aid that is non-need-based but that was used to meet need should be reported in the need-based aid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column.</a:t>
          </a:r>
          <a:r>
            <a:rPr lang="en-US"/>
            <a:t> </a:t>
          </a:r>
        </a:p>
        <a:p>
          <a:r>
            <a:rPr lang="en-US" sz="1100" b="0" i="0" u="none" strike="noStrike">
              <a:solidFill>
                <a:schemeClr val="dk1"/>
              </a:solidFill>
              <a:effectLst/>
              <a:latin typeface="+mn-lt"/>
              <a:ea typeface="+mn-ea"/>
              <a:cs typeface="+mn-cs"/>
            </a:rPr>
            <a:t>•     For a suggested order of precedence in assigning categories of aid to cover need, see the entry for “non-</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need-based scholarship or grant aid” on the last page of the definitions section.</a:t>
          </a:r>
          <a:r>
            <a:rPr lang="en-US"/>
            <a:t> </a:t>
          </a:r>
        </a:p>
        <a:p>
          <a:endParaRPr lang="en-US"/>
        </a:p>
      </xdr:txBody>
    </xdr:sp>
    <xdr:clientData/>
  </xdr:twoCellAnchor>
  <xdr:twoCellAnchor>
    <xdr:from>
      <xdr:col>1</xdr:col>
      <xdr:colOff>1</xdr:colOff>
      <xdr:row>62</xdr:row>
      <xdr:rowOff>0</xdr:rowOff>
    </xdr:from>
    <xdr:to>
      <xdr:col>2</xdr:col>
      <xdr:colOff>0</xdr:colOff>
      <xdr:row>64</xdr:row>
      <xdr:rowOff>69850</xdr:rowOff>
    </xdr:to>
    <xdr:sp macro="" textlink="">
      <xdr:nvSpPr>
        <xdr:cNvPr id="7" name="TextBox 6">
          <a:extLst>
            <a:ext uri="{FF2B5EF4-FFF2-40B4-BE49-F238E27FC236}">
              <a16:creationId xmlns:a16="http://schemas.microsoft.com/office/drawing/2014/main" id="{94839AD5-EA2F-4607-B132-166BEEB705A5}"/>
            </a:ext>
          </a:extLst>
        </xdr:cNvPr>
        <xdr:cNvSpPr txBox="1"/>
      </xdr:nvSpPr>
      <xdr:spPr>
        <a:xfrm>
          <a:off x="601981" y="11338560"/>
          <a:ext cx="3284219" cy="4356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Indicate the academic year for which data are reported for </a:t>
          </a:r>
          <a:r>
            <a:rPr lang="en-US" sz="1100" b="1" i="0" u="none" strike="noStrike">
              <a:solidFill>
                <a:schemeClr val="dk1"/>
              </a:solidFill>
              <a:effectLst/>
              <a:latin typeface="+mn-lt"/>
              <a:ea typeface="+mn-ea"/>
              <a:cs typeface="+mn-cs"/>
            </a:rPr>
            <a:t>items H1, H2, H2A</a:t>
          </a:r>
          <a:r>
            <a:rPr lang="en-US" sz="1100" b="0" i="0" u="none" strike="noStrike">
              <a:solidFill>
                <a:schemeClr val="dk1"/>
              </a:solidFill>
              <a:effectLst/>
              <a:latin typeface="+mn-lt"/>
              <a:ea typeface="+mn-ea"/>
              <a:cs typeface="+mn-cs"/>
            </a:rPr>
            <a:t>, and </a:t>
          </a:r>
          <a:r>
            <a:rPr lang="en-US" sz="1100" b="1" i="0" u="none" strike="noStrike">
              <a:solidFill>
                <a:schemeClr val="dk1"/>
              </a:solidFill>
              <a:effectLst/>
              <a:latin typeface="+mn-lt"/>
              <a:ea typeface="+mn-ea"/>
              <a:cs typeface="+mn-cs"/>
            </a:rPr>
            <a:t>H6</a:t>
          </a:r>
          <a:r>
            <a:rPr lang="en-US" sz="1100" b="0" i="0" u="none" strike="noStrike">
              <a:solidFill>
                <a:schemeClr val="dk1"/>
              </a:solidFill>
              <a:effectLst/>
              <a:latin typeface="+mn-lt"/>
              <a:ea typeface="+mn-ea"/>
              <a:cs typeface="+mn-cs"/>
            </a:rPr>
            <a:t> below:</a:t>
          </a:r>
          <a:r>
            <a:rPr lang="en-US"/>
            <a:t> </a:t>
          </a:r>
          <a:endParaRPr lang="en-US" sz="1100" b="0"/>
        </a:p>
      </xdr:txBody>
    </xdr:sp>
    <xdr:clientData/>
  </xdr:twoCellAnchor>
  <xdr:twoCellAnchor>
    <xdr:from>
      <xdr:col>2</xdr:col>
      <xdr:colOff>0</xdr:colOff>
      <xdr:row>64</xdr:row>
      <xdr:rowOff>0</xdr:rowOff>
    </xdr:from>
    <xdr:to>
      <xdr:col>3</xdr:col>
      <xdr:colOff>25400</xdr:colOff>
      <xdr:row>64</xdr:row>
      <xdr:rowOff>215900</xdr:rowOff>
    </xdr:to>
    <xdr:sp macro="" textlink="">
      <xdr:nvSpPr>
        <xdr:cNvPr id="8" name="TextBox 7">
          <a:extLst>
            <a:ext uri="{FF2B5EF4-FFF2-40B4-BE49-F238E27FC236}">
              <a16:creationId xmlns:a16="http://schemas.microsoft.com/office/drawing/2014/main" id="{7EA0DD34-95EF-419F-B395-FD9B37AFAA18}"/>
            </a:ext>
          </a:extLst>
        </xdr:cNvPr>
        <xdr:cNvSpPr txBox="1"/>
      </xdr:nvSpPr>
      <xdr:spPr>
        <a:xfrm>
          <a:off x="3886200" y="11704320"/>
          <a:ext cx="18923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70</xdr:row>
      <xdr:rowOff>0</xdr:rowOff>
    </xdr:from>
    <xdr:to>
      <xdr:col>3</xdr:col>
      <xdr:colOff>12700</xdr:colOff>
      <xdr:row>72</xdr:row>
      <xdr:rowOff>12700</xdr:rowOff>
    </xdr:to>
    <xdr:sp macro="" textlink="">
      <xdr:nvSpPr>
        <xdr:cNvPr id="9" name="TextBox 8">
          <a:extLst>
            <a:ext uri="{FF2B5EF4-FFF2-40B4-BE49-F238E27FC236}">
              <a16:creationId xmlns:a16="http://schemas.microsoft.com/office/drawing/2014/main" id="{9729B2DB-B5A2-4573-AE58-A3342159FDD3}"/>
            </a:ext>
          </a:extLst>
        </xdr:cNvPr>
        <xdr:cNvSpPr txBox="1"/>
      </xdr:nvSpPr>
      <xdr:spPr>
        <a:xfrm>
          <a:off x="3886200" y="12847320"/>
          <a:ext cx="1879600" cy="37846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0</xdr:colOff>
      <xdr:row>68</xdr:row>
      <xdr:rowOff>120650</xdr:rowOff>
    </xdr:from>
    <xdr:to>
      <xdr:col>1</xdr:col>
      <xdr:colOff>2838449</xdr:colOff>
      <xdr:row>72</xdr:row>
      <xdr:rowOff>31750</xdr:rowOff>
    </xdr:to>
    <xdr:sp macro="" textlink="">
      <xdr:nvSpPr>
        <xdr:cNvPr id="10" name="TextBox 9">
          <a:extLst>
            <a:ext uri="{FF2B5EF4-FFF2-40B4-BE49-F238E27FC236}">
              <a16:creationId xmlns:a16="http://schemas.microsoft.com/office/drawing/2014/main" id="{4864CE84-5AB3-4745-8E19-7085C152CBFE}"/>
            </a:ext>
          </a:extLst>
        </xdr:cNvPr>
        <xdr:cNvSpPr txBox="1"/>
      </xdr:nvSpPr>
      <xdr:spPr>
        <a:xfrm>
          <a:off x="601980" y="12602210"/>
          <a:ext cx="2838449" cy="6426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Which needs-analysis methodology does your institution use in awarding institutional aid? (Formerly H3)</a:t>
          </a:r>
          <a:endParaRPr lang="en-US" sz="1100" b="0"/>
        </a:p>
      </xdr:txBody>
    </xdr:sp>
    <xdr:clientData/>
  </xdr:twoCellAnchor>
  <xdr:twoCellAnchor>
    <xdr:from>
      <xdr:col>1</xdr:col>
      <xdr:colOff>0</xdr:colOff>
      <xdr:row>122</xdr:row>
      <xdr:rowOff>19050</xdr:rowOff>
    </xdr:from>
    <xdr:to>
      <xdr:col>2</xdr:col>
      <xdr:colOff>6350</xdr:colOff>
      <xdr:row>123</xdr:row>
      <xdr:rowOff>127000</xdr:rowOff>
    </xdr:to>
    <xdr:sp macro="" textlink="">
      <xdr:nvSpPr>
        <xdr:cNvPr id="11" name="TextBox 10">
          <a:extLst>
            <a:ext uri="{FF2B5EF4-FFF2-40B4-BE49-F238E27FC236}">
              <a16:creationId xmlns:a16="http://schemas.microsoft.com/office/drawing/2014/main" id="{166B0580-2F4F-4783-898B-24CE9E4D6DBD}"/>
            </a:ext>
          </a:extLst>
        </xdr:cNvPr>
        <xdr:cNvSpPr txBox="1"/>
      </xdr:nvSpPr>
      <xdr:spPr>
        <a:xfrm>
          <a:off x="601980" y="27115770"/>
          <a:ext cx="3290570" cy="2908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Number of Enrolled Students Awarded Aid</a:t>
          </a:r>
          <a:endParaRPr lang="en-US">
            <a:effectLst/>
          </a:endParaRPr>
        </a:p>
      </xdr:txBody>
    </xdr:sp>
    <xdr:clientData/>
  </xdr:twoCellAnchor>
  <xdr:twoCellAnchor>
    <xdr:from>
      <xdr:col>2</xdr:col>
      <xdr:colOff>0</xdr:colOff>
      <xdr:row>142</xdr:row>
      <xdr:rowOff>0</xdr:rowOff>
    </xdr:from>
    <xdr:to>
      <xdr:col>3</xdr:col>
      <xdr:colOff>6350</xdr:colOff>
      <xdr:row>143</xdr:row>
      <xdr:rowOff>25400</xdr:rowOff>
    </xdr:to>
    <xdr:sp macro="" textlink="">
      <xdr:nvSpPr>
        <xdr:cNvPr id="12" name="TextBox 11">
          <a:extLst>
            <a:ext uri="{FF2B5EF4-FFF2-40B4-BE49-F238E27FC236}">
              <a16:creationId xmlns:a16="http://schemas.microsoft.com/office/drawing/2014/main" id="{3BB6A7B4-E8DA-404A-8AA6-D3A016208DF7}"/>
            </a:ext>
          </a:extLst>
        </xdr:cNvPr>
        <xdr:cNvSpPr txBox="1"/>
      </xdr:nvSpPr>
      <xdr:spPr>
        <a:xfrm>
          <a:off x="3886200" y="34305240"/>
          <a:ext cx="1873250" cy="20828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1</xdr:col>
      <xdr:colOff>0</xdr:colOff>
      <xdr:row>142</xdr:row>
      <xdr:rowOff>0</xdr:rowOff>
    </xdr:from>
    <xdr:to>
      <xdr:col>2</xdr:col>
      <xdr:colOff>16228</xdr:colOff>
      <xdr:row>143</xdr:row>
      <xdr:rowOff>31045</xdr:rowOff>
    </xdr:to>
    <xdr:sp macro="" textlink="">
      <xdr:nvSpPr>
        <xdr:cNvPr id="13" name="TextBox 12">
          <a:extLst>
            <a:ext uri="{FF2B5EF4-FFF2-40B4-BE49-F238E27FC236}">
              <a16:creationId xmlns:a16="http://schemas.microsoft.com/office/drawing/2014/main" id="{6AACD598-6CAB-44EF-8F85-07B3133E2A50}"/>
            </a:ext>
          </a:extLst>
        </xdr:cNvPr>
        <xdr:cNvSpPr txBox="1"/>
      </xdr:nvSpPr>
      <xdr:spPr>
        <a:xfrm>
          <a:off x="601980" y="34305240"/>
          <a:ext cx="3300448" cy="21392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baseline="0">
              <a:solidFill>
                <a:schemeClr val="dk1"/>
              </a:solidFill>
              <a:effectLst/>
              <a:latin typeface="+mn-lt"/>
              <a:ea typeface="+mn-ea"/>
              <a:cs typeface="+mn-cs"/>
            </a:rPr>
            <a:t>Full-time Undergrad (incl. first-year)</a:t>
          </a:r>
          <a:endParaRPr lang="en-US" sz="1100" b="1" i="0" u="none" strike="noStrike">
            <a:solidFill>
              <a:schemeClr val="dk1"/>
            </a:solidFill>
            <a:effectLst/>
            <a:latin typeface="+mn-lt"/>
            <a:ea typeface="+mn-ea"/>
            <a:cs typeface="+mn-cs"/>
          </a:endParaRPr>
        </a:p>
        <a:p>
          <a:pPr algn="l"/>
          <a:endParaRPr lang="en-US" sz="1100" b="1"/>
        </a:p>
      </xdr:txBody>
    </xdr:sp>
    <xdr:clientData/>
  </xdr:twoCellAnchor>
  <xdr:twoCellAnchor>
    <xdr:from>
      <xdr:col>1</xdr:col>
      <xdr:colOff>0</xdr:colOff>
      <xdr:row>160</xdr:row>
      <xdr:rowOff>0</xdr:rowOff>
    </xdr:from>
    <xdr:to>
      <xdr:col>2</xdr:col>
      <xdr:colOff>16228</xdr:colOff>
      <xdr:row>161</xdr:row>
      <xdr:rowOff>31045</xdr:rowOff>
    </xdr:to>
    <xdr:sp macro="" textlink="">
      <xdr:nvSpPr>
        <xdr:cNvPr id="14" name="TextBox 13">
          <a:extLst>
            <a:ext uri="{FF2B5EF4-FFF2-40B4-BE49-F238E27FC236}">
              <a16:creationId xmlns:a16="http://schemas.microsoft.com/office/drawing/2014/main" id="{D28DEA0A-62D7-4BAB-8AAA-86615BF61F57}"/>
            </a:ext>
          </a:extLst>
        </xdr:cNvPr>
        <xdr:cNvSpPr txBox="1"/>
      </xdr:nvSpPr>
      <xdr:spPr>
        <a:xfrm>
          <a:off x="601980" y="41102280"/>
          <a:ext cx="3300448" cy="21392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baseline="0">
              <a:solidFill>
                <a:schemeClr val="dk1"/>
              </a:solidFill>
              <a:effectLst/>
              <a:latin typeface="+mn-lt"/>
              <a:ea typeface="+mn-ea"/>
              <a:cs typeface="+mn-cs"/>
            </a:rPr>
            <a:t>Less Than Full-time Undergrad</a:t>
          </a:r>
          <a:endParaRPr lang="en-US" sz="1100" b="1" i="0" u="none" strike="noStrike">
            <a:solidFill>
              <a:schemeClr val="dk1"/>
            </a:solidFill>
            <a:effectLst/>
            <a:latin typeface="+mn-lt"/>
            <a:ea typeface="+mn-ea"/>
            <a:cs typeface="+mn-cs"/>
          </a:endParaRPr>
        </a:p>
        <a:p>
          <a:pPr algn="l"/>
          <a:endParaRPr lang="en-US" sz="1100" b="1"/>
        </a:p>
      </xdr:txBody>
    </xdr:sp>
    <xdr:clientData/>
  </xdr:twoCellAnchor>
  <xdr:twoCellAnchor>
    <xdr:from>
      <xdr:col>1</xdr:col>
      <xdr:colOff>0</xdr:colOff>
      <xdr:row>179</xdr:row>
      <xdr:rowOff>1</xdr:rowOff>
    </xdr:from>
    <xdr:to>
      <xdr:col>12</xdr:col>
      <xdr:colOff>25400</xdr:colOff>
      <xdr:row>186</xdr:row>
      <xdr:rowOff>25401</xdr:rowOff>
    </xdr:to>
    <xdr:sp macro="" textlink="">
      <xdr:nvSpPr>
        <xdr:cNvPr id="15" name="TextBox 14">
          <a:extLst>
            <a:ext uri="{FF2B5EF4-FFF2-40B4-BE49-F238E27FC236}">
              <a16:creationId xmlns:a16="http://schemas.microsoft.com/office/drawing/2014/main" id="{EA387AC8-F67A-46C5-A44E-4AA8267344EA}"/>
            </a:ext>
          </a:extLst>
        </xdr:cNvPr>
        <xdr:cNvSpPr txBox="1"/>
      </xdr:nvSpPr>
      <xdr:spPr>
        <a:xfrm>
          <a:off x="601980" y="48432721"/>
          <a:ext cx="11150600" cy="1305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Number of Enrolled Students Awarded Non-need-based Scholarships and Grants: </a:t>
          </a:r>
          <a:r>
            <a:rPr lang="en-US" sz="1100" b="0" i="0" u="none" strike="noStrike">
              <a:solidFill>
                <a:schemeClr val="dk1"/>
              </a:solidFill>
              <a:effectLst/>
              <a:latin typeface="+mn-lt"/>
              <a:ea typeface="+mn-ea"/>
              <a:cs typeface="+mn-cs"/>
            </a:rPr>
            <a:t>List the number of degree-seeking full-time and less-than-full-time undergraduates who had no financial need and who were awarded institutional non-need-based scholarship or grant aid.</a:t>
          </a:r>
          <a:r>
            <a:rPr lang="en-US"/>
            <a:t> </a:t>
          </a:r>
        </a:p>
        <a:p>
          <a:endParaRPr lang="en-US" sz="1100" b="0"/>
        </a:p>
        <a:p>
          <a:r>
            <a:rPr lang="en-US" sz="1100" b="0" i="0" u="none" strike="noStrike">
              <a:solidFill>
                <a:schemeClr val="dk1"/>
              </a:solidFill>
              <a:effectLst/>
              <a:latin typeface="+mn-lt"/>
              <a:ea typeface="+mn-ea"/>
              <a:cs typeface="+mn-cs"/>
            </a:rPr>
            <a:t>•     Numbers should reflect the cohort awarded the dollars reported in H1.</a:t>
          </a:r>
          <a:r>
            <a:rPr lang="en-US"/>
            <a:t> </a:t>
          </a:r>
        </a:p>
        <a:p>
          <a:r>
            <a:rPr lang="en-US" sz="1100" b="0" i="0" u="none" strike="noStrike">
              <a:solidFill>
                <a:schemeClr val="dk1"/>
              </a:solidFill>
              <a:effectLst/>
              <a:latin typeface="+mn-lt"/>
              <a:ea typeface="+mn-ea"/>
              <a:cs typeface="+mn-cs"/>
            </a:rPr>
            <a:t>•     In the chart below, students may be counted in more than one row, and full-time freshmen should also be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counted as full-time undergraduates.</a:t>
          </a:r>
          <a:r>
            <a:rPr lang="en-US"/>
            <a:t> </a:t>
          </a:r>
        </a:p>
      </xdr:txBody>
    </xdr:sp>
    <xdr:clientData/>
  </xdr:twoCellAnchor>
  <xdr:twoCellAnchor>
    <xdr:from>
      <xdr:col>0</xdr:col>
      <xdr:colOff>596900</xdr:colOff>
      <xdr:row>190</xdr:row>
      <xdr:rowOff>171450</xdr:rowOff>
    </xdr:from>
    <xdr:to>
      <xdr:col>2</xdr:col>
      <xdr:colOff>6350</xdr:colOff>
      <xdr:row>192</xdr:row>
      <xdr:rowOff>19050</xdr:rowOff>
    </xdr:to>
    <xdr:sp macro="" textlink="">
      <xdr:nvSpPr>
        <xdr:cNvPr id="16" name="TextBox 15">
          <a:extLst>
            <a:ext uri="{FF2B5EF4-FFF2-40B4-BE49-F238E27FC236}">
              <a16:creationId xmlns:a16="http://schemas.microsoft.com/office/drawing/2014/main" id="{A8EBBD6A-9509-4A1D-BE45-44C525FDF362}"/>
            </a:ext>
          </a:extLst>
        </xdr:cNvPr>
        <xdr:cNvSpPr txBox="1"/>
      </xdr:nvSpPr>
      <xdr:spPr>
        <a:xfrm>
          <a:off x="596900" y="50615850"/>
          <a:ext cx="3295650" cy="21336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First-time,</a:t>
          </a:r>
          <a:r>
            <a:rPr lang="en-US" sz="1100" b="1" i="0" u="none" strike="noStrike" baseline="0">
              <a:solidFill>
                <a:schemeClr val="dk1"/>
              </a:solidFill>
              <a:effectLst/>
              <a:latin typeface="+mn-lt"/>
              <a:ea typeface="+mn-ea"/>
              <a:cs typeface="+mn-cs"/>
            </a:rPr>
            <a:t> Full-time, First-year Students</a:t>
          </a:r>
          <a:endParaRPr lang="en-US" b="1"/>
        </a:p>
        <a:p>
          <a:pPr algn="l"/>
          <a:endParaRPr lang="en-US"/>
        </a:p>
        <a:p>
          <a:pPr algn="l"/>
          <a:endParaRPr lang="en-US" sz="1100" b="1"/>
        </a:p>
      </xdr:txBody>
    </xdr:sp>
    <xdr:clientData/>
  </xdr:twoCellAnchor>
  <xdr:twoCellAnchor>
    <xdr:from>
      <xdr:col>0</xdr:col>
      <xdr:colOff>585611</xdr:colOff>
      <xdr:row>188</xdr:row>
      <xdr:rowOff>7055</xdr:rowOff>
    </xdr:from>
    <xdr:to>
      <xdr:col>1</xdr:col>
      <xdr:colOff>2843388</xdr:colOff>
      <xdr:row>190</xdr:row>
      <xdr:rowOff>141111</xdr:rowOff>
    </xdr:to>
    <xdr:sp macro="" textlink="">
      <xdr:nvSpPr>
        <xdr:cNvPr id="17" name="TextBox 16">
          <a:extLst>
            <a:ext uri="{FF2B5EF4-FFF2-40B4-BE49-F238E27FC236}">
              <a16:creationId xmlns:a16="http://schemas.microsoft.com/office/drawing/2014/main" id="{2E8EF192-E706-4931-ADDC-AB7D3491955F}"/>
            </a:ext>
          </a:extLst>
        </xdr:cNvPr>
        <xdr:cNvSpPr txBox="1"/>
      </xdr:nvSpPr>
      <xdr:spPr>
        <a:xfrm>
          <a:off x="585611" y="50085695"/>
          <a:ext cx="2859757" cy="4998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a:solidFill>
                <a:schemeClr val="dk1"/>
              </a:solidFill>
              <a:effectLst/>
              <a:latin typeface="+mn-lt"/>
              <a:ea typeface="+mn-ea"/>
              <a:cs typeface="+mn-cs"/>
            </a:rPr>
            <a:t>Number of Enrolled Students Awarded Non-need-based Scholarships and Grants</a:t>
          </a:r>
          <a:endParaRPr lang="en-US">
            <a:effectLst/>
          </a:endParaRPr>
        </a:p>
      </xdr:txBody>
    </xdr:sp>
    <xdr:clientData/>
  </xdr:twoCellAnchor>
  <xdr:twoCellAnchor>
    <xdr:from>
      <xdr:col>1</xdr:col>
      <xdr:colOff>0</xdr:colOff>
      <xdr:row>219</xdr:row>
      <xdr:rowOff>0</xdr:rowOff>
    </xdr:from>
    <xdr:to>
      <xdr:col>12</xdr:col>
      <xdr:colOff>6350</xdr:colOff>
      <xdr:row>231</xdr:row>
      <xdr:rowOff>120650</xdr:rowOff>
    </xdr:to>
    <xdr:sp macro="" textlink="">
      <xdr:nvSpPr>
        <xdr:cNvPr id="18" name="TextBox 17">
          <a:extLst>
            <a:ext uri="{FF2B5EF4-FFF2-40B4-BE49-F238E27FC236}">
              <a16:creationId xmlns:a16="http://schemas.microsoft.com/office/drawing/2014/main" id="{07B4EB2C-B9F3-4C7A-BFAA-D1595C94CE84}"/>
            </a:ext>
          </a:extLst>
        </xdr:cNvPr>
        <xdr:cNvSpPr txBox="1"/>
      </xdr:nvSpPr>
      <xdr:spPr>
        <a:xfrm>
          <a:off x="601980" y="59679840"/>
          <a:ext cx="11131550" cy="23152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Note: These are the graduates and loan types to include and exclude in order to fill out CDS H4 and H5. </a:t>
          </a:r>
          <a:r>
            <a:rPr lang="en-US"/>
            <a:t> </a:t>
          </a:r>
        </a:p>
        <a:p>
          <a:r>
            <a:rPr lang="en-US" sz="1100" b="0" i="0" u="none" strike="noStrike">
              <a:solidFill>
                <a:schemeClr val="dk1"/>
              </a:solidFill>
              <a:effectLst/>
              <a:latin typeface="+mn-lt"/>
              <a:ea typeface="+mn-ea"/>
              <a:cs typeface="+mn-cs"/>
            </a:rPr>
            <a:t>Include:</a:t>
          </a:r>
          <a:r>
            <a:rPr lang="en-US"/>
            <a:t> </a:t>
          </a:r>
        </a:p>
        <a:p>
          <a:r>
            <a:rPr lang="en-US" sz="1100" b="1" i="0" u="none" strike="noStrike">
              <a:solidFill>
                <a:schemeClr val="dk1"/>
              </a:solidFill>
              <a:effectLst/>
              <a:latin typeface="+mn-lt"/>
              <a:ea typeface="+mn-ea"/>
              <a:cs typeface="+mn-cs"/>
            </a:rPr>
            <a:t>•     2024 undergraduate class: all students who started at your institution as first-time students and </a:t>
          </a:r>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      received a bachelor's degree between July 1, 2023 and June 30, 2024.</a:t>
          </a:r>
          <a:r>
            <a:rPr lang="en-US" b="1"/>
            <a:t> </a:t>
          </a:r>
        </a:p>
        <a:p>
          <a:r>
            <a:rPr lang="en-US" sz="1100" b="0" i="0" u="none" strike="noStrike">
              <a:solidFill>
                <a:schemeClr val="dk1"/>
              </a:solidFill>
              <a:effectLst/>
              <a:latin typeface="+mn-lt"/>
              <a:ea typeface="+mn-ea"/>
              <a:cs typeface="+mn-cs"/>
            </a:rPr>
            <a:t>•     Only loans made to students who borrowed while enrolled at your institution.</a:t>
          </a:r>
          <a:r>
            <a:rPr lang="en-US"/>
            <a:t> </a:t>
          </a:r>
        </a:p>
        <a:p>
          <a:r>
            <a:rPr lang="en-US" sz="1100" b="0" i="0" u="none" strike="noStrike">
              <a:solidFill>
                <a:schemeClr val="dk1"/>
              </a:solidFill>
              <a:effectLst/>
              <a:latin typeface="+mn-lt"/>
              <a:ea typeface="+mn-ea"/>
              <a:cs typeface="+mn-cs"/>
            </a:rPr>
            <a:t>•     Co-signed loans.</a:t>
          </a:r>
          <a:r>
            <a:rPr lang="en-US"/>
            <a:t> </a:t>
          </a:r>
        </a:p>
        <a:p>
          <a:r>
            <a:rPr lang="en-US" sz="1100" b="0" i="0" u="none" strike="noStrike">
              <a:solidFill>
                <a:schemeClr val="dk1"/>
              </a:solidFill>
              <a:effectLst/>
              <a:latin typeface="+mn-lt"/>
              <a:ea typeface="+mn-ea"/>
              <a:cs typeface="+mn-cs"/>
            </a:rPr>
            <a:t>Exclude</a:t>
          </a:r>
          <a:r>
            <a:rPr lang="en-US"/>
            <a:t> </a:t>
          </a:r>
        </a:p>
        <a:p>
          <a:r>
            <a:rPr lang="en-US" sz="1100" b="0" i="0" u="none" strike="noStrike">
              <a:solidFill>
                <a:schemeClr val="dk1"/>
              </a:solidFill>
              <a:effectLst/>
              <a:latin typeface="+mn-lt"/>
              <a:ea typeface="+mn-ea"/>
              <a:cs typeface="+mn-cs"/>
            </a:rPr>
            <a:t>•     Students who transferred in.</a:t>
          </a:r>
          <a:r>
            <a:rPr lang="en-US"/>
            <a:t> </a:t>
          </a:r>
        </a:p>
        <a:p>
          <a:r>
            <a:rPr lang="en-US" sz="1100" b="0" i="0" u="none" strike="noStrike">
              <a:solidFill>
                <a:schemeClr val="dk1"/>
              </a:solidFill>
              <a:effectLst/>
              <a:latin typeface="+mn-lt"/>
              <a:ea typeface="+mn-ea"/>
              <a:cs typeface="+mn-cs"/>
            </a:rPr>
            <a:t>•     Money borrowed at other institutions.</a:t>
          </a:r>
          <a:r>
            <a:rPr lang="en-US"/>
            <a:t> </a:t>
          </a:r>
        </a:p>
        <a:p>
          <a:r>
            <a:rPr lang="en-US" sz="1100" b="0" i="0" u="none" strike="noStrike">
              <a:solidFill>
                <a:schemeClr val="dk1"/>
              </a:solidFill>
              <a:effectLst/>
              <a:latin typeface="+mn-lt"/>
              <a:ea typeface="+mn-ea"/>
              <a:cs typeface="+mn-cs"/>
            </a:rPr>
            <a:t>•     Parent loans</a:t>
          </a:r>
          <a:r>
            <a:rPr lang="en-US"/>
            <a:t> </a:t>
          </a:r>
        </a:p>
        <a:p>
          <a:r>
            <a:rPr lang="en-US" sz="1100" b="0" i="0" u="none" strike="noStrike">
              <a:solidFill>
                <a:schemeClr val="dk1"/>
              </a:solidFill>
              <a:effectLst/>
              <a:latin typeface="+mn-lt"/>
              <a:ea typeface="+mn-ea"/>
              <a:cs typeface="+mn-cs"/>
            </a:rPr>
            <a:t>•     Students who did not graduate or who graduated with another degree or certificate (but no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bachelor’s degree).</a:t>
          </a:r>
          <a:r>
            <a:rPr lang="en-US"/>
            <a:t> </a:t>
          </a:r>
        </a:p>
      </xdr:txBody>
    </xdr:sp>
    <xdr:clientData/>
  </xdr:twoCellAnchor>
  <xdr:twoCellAnchor>
    <xdr:from>
      <xdr:col>1</xdr:col>
      <xdr:colOff>0</xdr:colOff>
      <xdr:row>238</xdr:row>
      <xdr:rowOff>1</xdr:rowOff>
    </xdr:from>
    <xdr:to>
      <xdr:col>12</xdr:col>
      <xdr:colOff>6350</xdr:colOff>
      <xdr:row>245</xdr:row>
      <xdr:rowOff>19051</xdr:rowOff>
    </xdr:to>
    <xdr:sp macro="" textlink="">
      <xdr:nvSpPr>
        <xdr:cNvPr id="19" name="TextBox 18">
          <a:extLst>
            <a:ext uri="{FF2B5EF4-FFF2-40B4-BE49-F238E27FC236}">
              <a16:creationId xmlns:a16="http://schemas.microsoft.com/office/drawing/2014/main" id="{120A6043-6070-4C5C-9B6C-59F172C968D1}"/>
            </a:ext>
          </a:extLst>
        </xdr:cNvPr>
        <xdr:cNvSpPr txBox="1"/>
      </xdr:nvSpPr>
      <xdr:spPr>
        <a:xfrm>
          <a:off x="601980" y="63886081"/>
          <a:ext cx="11131550" cy="12992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H5. Number and percent of students in class (defined in H4 above) borrowing from federal, non-federal, and any loan sources, and the average (or mean) amount borrowed.</a:t>
          </a:r>
        </a:p>
        <a:p>
          <a:r>
            <a:rPr lang="en-US" sz="1100" b="0" i="0" u="none" strike="noStrike">
              <a:solidFill>
                <a:schemeClr val="dk1"/>
              </a:solidFill>
              <a:effectLst/>
              <a:latin typeface="+mn-lt"/>
              <a:ea typeface="+mn-ea"/>
              <a:cs typeface="+mn-cs"/>
            </a:rPr>
            <a:t>•     The “Average per-undergraduate-borrower cumulative principal borrowed,” is designed to provide better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information about student borrowing from federal and nonfederal (institutional, state, commercial) sources. </a:t>
          </a:r>
          <a:r>
            <a:rPr lang="en-US"/>
            <a:t> </a:t>
          </a:r>
        </a:p>
        <a:p>
          <a:r>
            <a:rPr lang="en-US" sz="1100" b="0" i="0" u="none" strike="noStrike">
              <a:solidFill>
                <a:schemeClr val="dk1"/>
              </a:solidFill>
              <a:effectLst/>
              <a:latin typeface="+mn-lt"/>
              <a:ea typeface="+mn-ea"/>
              <a:cs typeface="+mn-cs"/>
            </a:rPr>
            <a:t>•    The numbers, percentages, and averages for each row should be based only on the loan source specified for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the particular row. For example, the federal loans average (row b) should only be the cumulative average of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federal loans and the private loans average (row e) should only be the cumulative average of private loans. </a:t>
          </a:r>
          <a:r>
            <a:rPr lang="en-US"/>
            <a:t> </a:t>
          </a:r>
        </a:p>
        <a:p>
          <a:endParaRPr lang="en-US" sz="1100" b="1" i="0" u="none" strike="noStrike">
            <a:solidFill>
              <a:schemeClr val="dk1"/>
            </a:solidFill>
            <a:effectLst/>
            <a:latin typeface="+mn-lt"/>
            <a:ea typeface="+mn-ea"/>
            <a:cs typeface="+mn-cs"/>
          </a:endParaRPr>
        </a:p>
      </xdr:txBody>
    </xdr:sp>
    <xdr:clientData/>
  </xdr:twoCellAnchor>
  <xdr:twoCellAnchor>
    <xdr:from>
      <xdr:col>0</xdr:col>
      <xdr:colOff>596900</xdr:colOff>
      <xdr:row>249</xdr:row>
      <xdr:rowOff>171450</xdr:rowOff>
    </xdr:from>
    <xdr:to>
      <xdr:col>2</xdr:col>
      <xdr:colOff>6350</xdr:colOff>
      <xdr:row>251</xdr:row>
      <xdr:rowOff>19050</xdr:rowOff>
    </xdr:to>
    <xdr:sp macro="" textlink="">
      <xdr:nvSpPr>
        <xdr:cNvPr id="20" name="TextBox 19">
          <a:extLst>
            <a:ext uri="{FF2B5EF4-FFF2-40B4-BE49-F238E27FC236}">
              <a16:creationId xmlns:a16="http://schemas.microsoft.com/office/drawing/2014/main" id="{E77B4B81-F843-4C22-9DA3-F75A3B520F48}"/>
            </a:ext>
          </a:extLst>
        </xdr:cNvPr>
        <xdr:cNvSpPr txBox="1"/>
      </xdr:nvSpPr>
      <xdr:spPr>
        <a:xfrm>
          <a:off x="596900" y="66069210"/>
          <a:ext cx="3295650" cy="685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Number in the class (defined in H4 above) who borrowed from the types of loans specified in the first column</a:t>
          </a:r>
          <a:r>
            <a:rPr lang="en-US"/>
            <a:t> </a:t>
          </a:r>
        </a:p>
        <a:p>
          <a:pPr algn="l"/>
          <a:endParaRPr lang="en-US" sz="1100" b="1"/>
        </a:p>
      </xdr:txBody>
    </xdr:sp>
    <xdr:clientData/>
  </xdr:twoCellAnchor>
  <xdr:twoCellAnchor>
    <xdr:from>
      <xdr:col>0</xdr:col>
      <xdr:colOff>585611</xdr:colOff>
      <xdr:row>248</xdr:row>
      <xdr:rowOff>35277</xdr:rowOff>
    </xdr:from>
    <xdr:to>
      <xdr:col>2</xdr:col>
      <xdr:colOff>42333</xdr:colOff>
      <xdr:row>249</xdr:row>
      <xdr:rowOff>141110</xdr:rowOff>
    </xdr:to>
    <xdr:sp macro="" textlink="">
      <xdr:nvSpPr>
        <xdr:cNvPr id="21" name="TextBox 20">
          <a:extLst>
            <a:ext uri="{FF2B5EF4-FFF2-40B4-BE49-F238E27FC236}">
              <a16:creationId xmlns:a16="http://schemas.microsoft.com/office/drawing/2014/main" id="{BFA75E0C-92B3-4405-A5BB-668088ECE9F4}"/>
            </a:ext>
          </a:extLst>
        </xdr:cNvPr>
        <xdr:cNvSpPr txBox="1"/>
      </xdr:nvSpPr>
      <xdr:spPr>
        <a:xfrm>
          <a:off x="585611" y="65750157"/>
          <a:ext cx="3342922" cy="2887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u="none" strike="noStrike">
              <a:solidFill>
                <a:schemeClr val="dk1"/>
              </a:solidFill>
              <a:effectLst/>
              <a:latin typeface="+mn-lt"/>
              <a:ea typeface="+mn-ea"/>
              <a:cs typeface="+mn-cs"/>
            </a:rPr>
            <a:t>Source/Type of Loan</a:t>
          </a:r>
          <a:r>
            <a:rPr lang="en-US"/>
            <a:t> </a:t>
          </a:r>
          <a:endParaRPr lang="en-US">
            <a:effectLst/>
          </a:endParaRPr>
        </a:p>
      </xdr:txBody>
    </xdr:sp>
    <xdr:clientData/>
  </xdr:twoCellAnchor>
  <xdr:twoCellAnchor>
    <xdr:from>
      <xdr:col>0</xdr:col>
      <xdr:colOff>596900</xdr:colOff>
      <xdr:row>257</xdr:row>
      <xdr:rowOff>171450</xdr:rowOff>
    </xdr:from>
    <xdr:to>
      <xdr:col>2</xdr:col>
      <xdr:colOff>6350</xdr:colOff>
      <xdr:row>259</xdr:row>
      <xdr:rowOff>19050</xdr:rowOff>
    </xdr:to>
    <xdr:sp macro="" textlink="">
      <xdr:nvSpPr>
        <xdr:cNvPr id="22" name="TextBox 21">
          <a:extLst>
            <a:ext uri="{FF2B5EF4-FFF2-40B4-BE49-F238E27FC236}">
              <a16:creationId xmlns:a16="http://schemas.microsoft.com/office/drawing/2014/main" id="{AC337974-2301-45A0-B793-8CE163D8DAF9}"/>
            </a:ext>
          </a:extLst>
        </xdr:cNvPr>
        <xdr:cNvSpPr txBox="1"/>
      </xdr:nvSpPr>
      <xdr:spPr>
        <a:xfrm>
          <a:off x="596900" y="69376290"/>
          <a:ext cx="3295650" cy="609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Percent of the class (defined above) who borrowed from the types of loans specified in the first column (nearest 1%)</a:t>
          </a:r>
          <a:endParaRPr lang="en-US" sz="1100" b="1"/>
        </a:p>
      </xdr:txBody>
    </xdr:sp>
    <xdr:clientData/>
  </xdr:twoCellAnchor>
  <xdr:twoCellAnchor>
    <xdr:from>
      <xdr:col>0</xdr:col>
      <xdr:colOff>596900</xdr:colOff>
      <xdr:row>265</xdr:row>
      <xdr:rowOff>171450</xdr:rowOff>
    </xdr:from>
    <xdr:to>
      <xdr:col>2</xdr:col>
      <xdr:colOff>6350</xdr:colOff>
      <xdr:row>267</xdr:row>
      <xdr:rowOff>19050</xdr:rowOff>
    </xdr:to>
    <xdr:sp macro="" textlink="">
      <xdr:nvSpPr>
        <xdr:cNvPr id="23" name="TextBox 22">
          <a:extLst>
            <a:ext uri="{FF2B5EF4-FFF2-40B4-BE49-F238E27FC236}">
              <a16:creationId xmlns:a16="http://schemas.microsoft.com/office/drawing/2014/main" id="{564D7A0C-316D-4CE7-9C59-B064B97D58CF}"/>
            </a:ext>
          </a:extLst>
        </xdr:cNvPr>
        <xdr:cNvSpPr txBox="1"/>
      </xdr:nvSpPr>
      <xdr:spPr>
        <a:xfrm>
          <a:off x="596900" y="72607170"/>
          <a:ext cx="3295650" cy="94488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Average per-undergraduate-borrower cumulative principal borrowed from the types of loans specified in the first column (nearest $1)</a:t>
          </a:r>
          <a:r>
            <a:rPr lang="en-US"/>
            <a:t> </a:t>
          </a:r>
          <a:endParaRPr lang="en-US" sz="1100" b="1"/>
        </a:p>
      </xdr:txBody>
    </xdr:sp>
    <xdr:clientData/>
  </xdr:twoCellAnchor>
  <xdr:twoCellAnchor>
    <xdr:from>
      <xdr:col>1</xdr:col>
      <xdr:colOff>0</xdr:colOff>
      <xdr:row>275</xdr:row>
      <xdr:rowOff>1</xdr:rowOff>
    </xdr:from>
    <xdr:to>
      <xdr:col>12</xdr:col>
      <xdr:colOff>25400</xdr:colOff>
      <xdr:row>277</xdr:row>
      <xdr:rowOff>76201</xdr:rowOff>
    </xdr:to>
    <xdr:sp macro="" textlink="">
      <xdr:nvSpPr>
        <xdr:cNvPr id="24" name="TextBox 23">
          <a:extLst>
            <a:ext uri="{FF2B5EF4-FFF2-40B4-BE49-F238E27FC236}">
              <a16:creationId xmlns:a16="http://schemas.microsoft.com/office/drawing/2014/main" id="{CBF52F07-392D-47EC-8149-3FF8F395100D}"/>
            </a:ext>
          </a:extLst>
        </xdr:cNvPr>
        <xdr:cNvSpPr txBox="1"/>
      </xdr:nvSpPr>
      <xdr:spPr>
        <a:xfrm>
          <a:off x="601980" y="76413361"/>
          <a:ext cx="11150600" cy="4419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Aid to Undergraduate Degree-seeking Nonresidents</a:t>
          </a:r>
          <a:r>
            <a:rPr lang="en-US"/>
            <a:t> </a:t>
          </a:r>
        </a:p>
        <a:p>
          <a:r>
            <a:rPr lang="en-US" sz="1100" b="1" i="0" u="none" strike="noStrike">
              <a:solidFill>
                <a:schemeClr val="dk1"/>
              </a:solidFill>
              <a:effectLst/>
              <a:latin typeface="+mn-lt"/>
              <a:ea typeface="+mn-ea"/>
              <a:cs typeface="+mn-cs"/>
            </a:rPr>
            <a:t>•     Report numbers and dollar amounts for the same academic year checked in item H1</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0</xdr:col>
      <xdr:colOff>596900</xdr:colOff>
      <xdr:row>278</xdr:row>
      <xdr:rowOff>0</xdr:rowOff>
    </xdr:from>
    <xdr:to>
      <xdr:col>2</xdr:col>
      <xdr:colOff>6350</xdr:colOff>
      <xdr:row>279</xdr:row>
      <xdr:rowOff>12700</xdr:rowOff>
    </xdr:to>
    <xdr:sp macro="" textlink="">
      <xdr:nvSpPr>
        <xdr:cNvPr id="25" name="TextBox 24">
          <a:extLst>
            <a:ext uri="{FF2B5EF4-FFF2-40B4-BE49-F238E27FC236}">
              <a16:creationId xmlns:a16="http://schemas.microsoft.com/office/drawing/2014/main" id="{8D52FC42-0AB9-4C5E-813E-295C08D59741}"/>
            </a:ext>
          </a:extLst>
        </xdr:cNvPr>
        <xdr:cNvSpPr txBox="1"/>
      </xdr:nvSpPr>
      <xdr:spPr>
        <a:xfrm>
          <a:off x="596900" y="76962000"/>
          <a:ext cx="3295650" cy="59182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Indicate your institution’s policy regarding institutional scholarship and grant aid for undergraduate degree-seeking nonresidents:</a:t>
          </a:r>
          <a:endParaRPr lang="en-US"/>
        </a:p>
        <a:p>
          <a:pPr algn="l"/>
          <a:endParaRPr lang="en-US" sz="1100" b="1"/>
        </a:p>
      </xdr:txBody>
    </xdr:sp>
    <xdr:clientData/>
  </xdr:twoCellAnchor>
  <xdr:twoCellAnchor>
    <xdr:from>
      <xdr:col>1</xdr:col>
      <xdr:colOff>0</xdr:colOff>
      <xdr:row>293</xdr:row>
      <xdr:rowOff>0</xdr:rowOff>
    </xdr:from>
    <xdr:to>
      <xdr:col>12</xdr:col>
      <xdr:colOff>0</xdr:colOff>
      <xdr:row>295</xdr:row>
      <xdr:rowOff>12700</xdr:rowOff>
    </xdr:to>
    <xdr:sp macro="" textlink="">
      <xdr:nvSpPr>
        <xdr:cNvPr id="26" name="TextBox 25">
          <a:extLst>
            <a:ext uri="{FF2B5EF4-FFF2-40B4-BE49-F238E27FC236}">
              <a16:creationId xmlns:a16="http://schemas.microsoft.com/office/drawing/2014/main" id="{5F9E436E-B580-4151-8897-19C533530A9F}"/>
            </a:ext>
          </a:extLst>
        </xdr:cNvPr>
        <xdr:cNvSpPr txBox="1"/>
      </xdr:nvSpPr>
      <xdr:spPr>
        <a:xfrm>
          <a:off x="601980" y="81381600"/>
          <a:ext cx="11125200" cy="3784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Check off all financial aid forms nonresident first-year financial aid applicants must submit:</a:t>
          </a:r>
        </a:p>
      </xdr:txBody>
    </xdr:sp>
    <xdr:clientData/>
  </xdr:twoCellAnchor>
  <xdr:twoCellAnchor>
    <xdr:from>
      <xdr:col>1</xdr:col>
      <xdr:colOff>0</xdr:colOff>
      <xdr:row>303</xdr:row>
      <xdr:rowOff>0</xdr:rowOff>
    </xdr:from>
    <xdr:to>
      <xdr:col>12</xdr:col>
      <xdr:colOff>0</xdr:colOff>
      <xdr:row>304</xdr:row>
      <xdr:rowOff>158750</xdr:rowOff>
    </xdr:to>
    <xdr:sp macro="" textlink="">
      <xdr:nvSpPr>
        <xdr:cNvPr id="27" name="TextBox 26">
          <a:extLst>
            <a:ext uri="{FF2B5EF4-FFF2-40B4-BE49-F238E27FC236}">
              <a16:creationId xmlns:a16="http://schemas.microsoft.com/office/drawing/2014/main" id="{C04FDF78-2103-4DE6-AE07-B9DF6460AD9B}"/>
            </a:ext>
          </a:extLst>
        </xdr:cNvPr>
        <xdr:cNvSpPr txBox="1"/>
      </xdr:nvSpPr>
      <xdr:spPr>
        <a:xfrm>
          <a:off x="601980" y="83530440"/>
          <a:ext cx="11125200" cy="3416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Process for First-Year Students</a:t>
          </a:r>
        </a:p>
      </xdr:txBody>
    </xdr:sp>
    <xdr:clientData/>
  </xdr:twoCellAnchor>
  <xdr:twoCellAnchor>
    <xdr:from>
      <xdr:col>1</xdr:col>
      <xdr:colOff>14110</xdr:colOff>
      <xdr:row>306</xdr:row>
      <xdr:rowOff>1</xdr:rowOff>
    </xdr:from>
    <xdr:to>
      <xdr:col>12</xdr:col>
      <xdr:colOff>6350</xdr:colOff>
      <xdr:row>307</xdr:row>
      <xdr:rowOff>50800</xdr:rowOff>
    </xdr:to>
    <xdr:sp macro="" textlink="">
      <xdr:nvSpPr>
        <xdr:cNvPr id="28" name="TextBox 27">
          <a:extLst>
            <a:ext uri="{FF2B5EF4-FFF2-40B4-BE49-F238E27FC236}">
              <a16:creationId xmlns:a16="http://schemas.microsoft.com/office/drawing/2014/main" id="{8319198F-C85D-496D-A0FB-616CF1A57789}"/>
            </a:ext>
          </a:extLst>
        </xdr:cNvPr>
        <xdr:cNvSpPr txBox="1"/>
      </xdr:nvSpPr>
      <xdr:spPr>
        <a:xfrm>
          <a:off x="616090" y="84079081"/>
          <a:ext cx="11117440" cy="2336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Select all financial aid forms domestic first-year financial aid applicants must submit:</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320</xdr:row>
      <xdr:rowOff>0</xdr:rowOff>
    </xdr:from>
    <xdr:to>
      <xdr:col>12</xdr:col>
      <xdr:colOff>6350</xdr:colOff>
      <xdr:row>321</xdr:row>
      <xdr:rowOff>38100</xdr:rowOff>
    </xdr:to>
    <xdr:sp macro="" textlink="">
      <xdr:nvSpPr>
        <xdr:cNvPr id="29" name="TextBox 28">
          <a:extLst>
            <a:ext uri="{FF2B5EF4-FFF2-40B4-BE49-F238E27FC236}">
              <a16:creationId xmlns:a16="http://schemas.microsoft.com/office/drawing/2014/main" id="{611DDFE6-2AD5-444A-8F7F-C95F36DC1404}"/>
            </a:ext>
          </a:extLst>
        </xdr:cNvPr>
        <xdr:cNvSpPr txBox="1"/>
      </xdr:nvSpPr>
      <xdr:spPr>
        <a:xfrm>
          <a:off x="601980" y="87096600"/>
          <a:ext cx="11131550" cy="2209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Indicate filing dates for first-year students: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328</xdr:row>
      <xdr:rowOff>112889</xdr:rowOff>
    </xdr:from>
    <xdr:to>
      <xdr:col>12</xdr:col>
      <xdr:colOff>0</xdr:colOff>
      <xdr:row>329</xdr:row>
      <xdr:rowOff>171450</xdr:rowOff>
    </xdr:to>
    <xdr:sp macro="" textlink="">
      <xdr:nvSpPr>
        <xdr:cNvPr id="30" name="TextBox 29">
          <a:extLst>
            <a:ext uri="{FF2B5EF4-FFF2-40B4-BE49-F238E27FC236}">
              <a16:creationId xmlns:a16="http://schemas.microsoft.com/office/drawing/2014/main" id="{2BA0C561-0613-4D92-A663-D582D7A5EBCD}"/>
            </a:ext>
          </a:extLst>
        </xdr:cNvPr>
        <xdr:cNvSpPr txBox="1"/>
      </xdr:nvSpPr>
      <xdr:spPr>
        <a:xfrm>
          <a:off x="601980" y="88855409"/>
          <a:ext cx="11125200" cy="2414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Indicate notification dates for first-year students (answer a or b):</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342</xdr:row>
      <xdr:rowOff>112888</xdr:rowOff>
    </xdr:from>
    <xdr:to>
      <xdr:col>12</xdr:col>
      <xdr:colOff>6350</xdr:colOff>
      <xdr:row>343</xdr:row>
      <xdr:rowOff>184149</xdr:rowOff>
    </xdr:to>
    <xdr:sp macro="" textlink="">
      <xdr:nvSpPr>
        <xdr:cNvPr id="31" name="TextBox 30">
          <a:extLst>
            <a:ext uri="{FF2B5EF4-FFF2-40B4-BE49-F238E27FC236}">
              <a16:creationId xmlns:a16="http://schemas.microsoft.com/office/drawing/2014/main" id="{30D6AE02-7747-4AAF-85B9-CBBFB9CFABF5}"/>
            </a:ext>
          </a:extLst>
        </xdr:cNvPr>
        <xdr:cNvSpPr txBox="1"/>
      </xdr:nvSpPr>
      <xdr:spPr>
        <a:xfrm>
          <a:off x="601980" y="91827208"/>
          <a:ext cx="11131550" cy="2541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Indicate reply dates:</a:t>
          </a:r>
          <a:endParaRPr lang="en-US" sz="1100" b="1" i="0" u="none" strike="noStrike">
            <a:solidFill>
              <a:schemeClr val="dk1"/>
            </a:solidFill>
            <a:effectLst/>
            <a:latin typeface="+mn-lt"/>
            <a:ea typeface="+mn-ea"/>
            <a:cs typeface="+mn-cs"/>
          </a:endParaRPr>
        </a:p>
      </xdr:txBody>
    </xdr:sp>
    <xdr:clientData/>
  </xdr:twoCellAnchor>
  <xdr:twoCellAnchor>
    <xdr:from>
      <xdr:col>0</xdr:col>
      <xdr:colOff>578556</xdr:colOff>
      <xdr:row>351</xdr:row>
      <xdr:rowOff>183443</xdr:rowOff>
    </xdr:from>
    <xdr:to>
      <xdr:col>11</xdr:col>
      <xdr:colOff>603250</xdr:colOff>
      <xdr:row>354</xdr:row>
      <xdr:rowOff>88900</xdr:rowOff>
    </xdr:to>
    <xdr:sp macro="" textlink="">
      <xdr:nvSpPr>
        <xdr:cNvPr id="32" name="TextBox 31">
          <a:extLst>
            <a:ext uri="{FF2B5EF4-FFF2-40B4-BE49-F238E27FC236}">
              <a16:creationId xmlns:a16="http://schemas.microsoft.com/office/drawing/2014/main" id="{78F2A5DF-78DE-4CA9-AB7E-7899B1827A6D}"/>
            </a:ext>
          </a:extLst>
        </xdr:cNvPr>
        <xdr:cNvSpPr txBox="1"/>
      </xdr:nvSpPr>
      <xdr:spPr>
        <a:xfrm>
          <a:off x="578556" y="93726563"/>
          <a:ext cx="11149894" cy="4540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Types of Aid Available</a:t>
          </a:r>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Please check off all types of aid available to undergraduates at your institution:</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355</xdr:row>
      <xdr:rowOff>0</xdr:rowOff>
    </xdr:from>
    <xdr:to>
      <xdr:col>12</xdr:col>
      <xdr:colOff>19050</xdr:colOff>
      <xdr:row>356</xdr:row>
      <xdr:rowOff>69850</xdr:rowOff>
    </xdr:to>
    <xdr:sp macro="" textlink="">
      <xdr:nvSpPr>
        <xdr:cNvPr id="33" name="TextBox 32">
          <a:extLst>
            <a:ext uri="{FF2B5EF4-FFF2-40B4-BE49-F238E27FC236}">
              <a16:creationId xmlns:a16="http://schemas.microsoft.com/office/drawing/2014/main" id="{A6AA0106-B413-490C-B8DB-E0B53C515A60}"/>
            </a:ext>
          </a:extLst>
        </xdr:cNvPr>
        <xdr:cNvSpPr txBox="1"/>
      </xdr:nvSpPr>
      <xdr:spPr>
        <a:xfrm>
          <a:off x="601980" y="94274640"/>
          <a:ext cx="11144250" cy="252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Loans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368</xdr:row>
      <xdr:rowOff>0</xdr:rowOff>
    </xdr:from>
    <xdr:to>
      <xdr:col>12</xdr:col>
      <xdr:colOff>6350</xdr:colOff>
      <xdr:row>369</xdr:row>
      <xdr:rowOff>69850</xdr:rowOff>
    </xdr:to>
    <xdr:sp macro="" textlink="">
      <xdr:nvSpPr>
        <xdr:cNvPr id="34" name="TextBox 33">
          <a:extLst>
            <a:ext uri="{FF2B5EF4-FFF2-40B4-BE49-F238E27FC236}">
              <a16:creationId xmlns:a16="http://schemas.microsoft.com/office/drawing/2014/main" id="{E7307B18-B0D5-4BA7-A612-FAE8BF7F03DD}"/>
            </a:ext>
          </a:extLst>
        </xdr:cNvPr>
        <xdr:cNvSpPr txBox="1"/>
      </xdr:nvSpPr>
      <xdr:spPr>
        <a:xfrm>
          <a:off x="601980" y="97109280"/>
          <a:ext cx="11131550" cy="252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Need Based Scholarships and Grants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385</xdr:row>
      <xdr:rowOff>0</xdr:rowOff>
    </xdr:from>
    <xdr:to>
      <xdr:col>12</xdr:col>
      <xdr:colOff>12700</xdr:colOff>
      <xdr:row>386</xdr:row>
      <xdr:rowOff>69850</xdr:rowOff>
    </xdr:to>
    <xdr:sp macro="" textlink="">
      <xdr:nvSpPr>
        <xdr:cNvPr id="35" name="TextBox 34">
          <a:extLst>
            <a:ext uri="{FF2B5EF4-FFF2-40B4-BE49-F238E27FC236}">
              <a16:creationId xmlns:a16="http://schemas.microsoft.com/office/drawing/2014/main" id="{86700177-EFEB-45C4-B048-87CD58D2CD9C}"/>
            </a:ext>
          </a:extLst>
        </xdr:cNvPr>
        <xdr:cNvSpPr txBox="1"/>
      </xdr:nvSpPr>
      <xdr:spPr>
        <a:xfrm>
          <a:off x="601980" y="100904040"/>
          <a:ext cx="11137900" cy="252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Select criteria used in awarding institutional aid. Select</a:t>
          </a:r>
          <a:r>
            <a:rPr lang="en-US" sz="1100" b="1" i="0" u="none" strike="noStrike" baseline="0">
              <a:solidFill>
                <a:schemeClr val="dk1"/>
              </a:solidFill>
              <a:effectLst/>
              <a:latin typeface="+mn-lt"/>
              <a:ea typeface="+mn-ea"/>
              <a:cs typeface="+mn-cs"/>
            </a:rPr>
            <a:t> all that apply.</a:t>
          </a:r>
          <a:endParaRPr lang="en-US" sz="1100" b="1" i="0" u="none" strike="noStrike">
            <a:solidFill>
              <a:schemeClr val="dk1"/>
            </a:solidFill>
            <a:effectLst/>
            <a:latin typeface="+mn-lt"/>
            <a:ea typeface="+mn-ea"/>
            <a:cs typeface="+mn-cs"/>
          </a:endParaRPr>
        </a:p>
      </xdr:txBody>
    </xdr:sp>
    <xdr:clientData/>
  </xdr:twoCellAnchor>
  <xdr:twoCellAnchor>
    <xdr:from>
      <xdr:col>2</xdr:col>
      <xdr:colOff>0</xdr:colOff>
      <xdr:row>387</xdr:row>
      <xdr:rowOff>12700</xdr:rowOff>
    </xdr:from>
    <xdr:to>
      <xdr:col>3</xdr:col>
      <xdr:colOff>38100</xdr:colOff>
      <xdr:row>388</xdr:row>
      <xdr:rowOff>6350</xdr:rowOff>
    </xdr:to>
    <xdr:sp macro="" textlink="">
      <xdr:nvSpPr>
        <xdr:cNvPr id="36" name="TextBox 35">
          <a:extLst>
            <a:ext uri="{FF2B5EF4-FFF2-40B4-BE49-F238E27FC236}">
              <a16:creationId xmlns:a16="http://schemas.microsoft.com/office/drawing/2014/main" id="{A0C16DEE-BA05-46F7-A5BB-08E50EF76F87}"/>
            </a:ext>
          </a:extLst>
        </xdr:cNvPr>
        <xdr:cNvSpPr txBox="1"/>
      </xdr:nvSpPr>
      <xdr:spPr>
        <a:xfrm>
          <a:off x="3886200" y="101282500"/>
          <a:ext cx="190500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12700</xdr:colOff>
      <xdr:row>387</xdr:row>
      <xdr:rowOff>12700</xdr:rowOff>
    </xdr:from>
    <xdr:to>
      <xdr:col>2</xdr:col>
      <xdr:colOff>44450</xdr:colOff>
      <xdr:row>388</xdr:row>
      <xdr:rowOff>12700</xdr:rowOff>
    </xdr:to>
    <xdr:sp macro="" textlink="">
      <xdr:nvSpPr>
        <xdr:cNvPr id="37" name="TextBox 36">
          <a:extLst>
            <a:ext uri="{FF2B5EF4-FFF2-40B4-BE49-F238E27FC236}">
              <a16:creationId xmlns:a16="http://schemas.microsoft.com/office/drawing/2014/main" id="{BEF2797C-F810-4C08-BC0E-F0EFF812EB81}"/>
            </a:ext>
          </a:extLst>
        </xdr:cNvPr>
        <xdr:cNvSpPr txBox="1"/>
      </xdr:nvSpPr>
      <xdr:spPr>
        <a:xfrm>
          <a:off x="614680" y="101282500"/>
          <a:ext cx="331597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Non-Need</a:t>
          </a:r>
          <a:r>
            <a:rPr lang="en-US" sz="1100" b="1" i="0" u="none" strike="noStrike" baseline="0">
              <a:solidFill>
                <a:schemeClr val="dk1"/>
              </a:solidFill>
              <a:effectLst/>
              <a:latin typeface="+mn-lt"/>
              <a:ea typeface="+mn-ea"/>
              <a:cs typeface="+mn-cs"/>
            </a:rPr>
            <a:t> Based</a:t>
          </a:r>
          <a:endParaRPr lang="en-US" sz="1100" b="1" i="0" u="none" strike="noStrike">
            <a:solidFill>
              <a:schemeClr val="dk1"/>
            </a:solidFill>
            <a:effectLst/>
            <a:latin typeface="+mn-lt"/>
            <a:ea typeface="+mn-ea"/>
            <a:cs typeface="+mn-cs"/>
          </a:endParaRPr>
        </a:p>
        <a:p>
          <a:pPr algn="l"/>
          <a:endParaRPr lang="en-US" sz="1100" b="1"/>
        </a:p>
      </xdr:txBody>
    </xdr:sp>
    <xdr:clientData/>
  </xdr:twoCellAnchor>
  <xdr:twoCellAnchor>
    <xdr:from>
      <xdr:col>2</xdr:col>
      <xdr:colOff>0</xdr:colOff>
      <xdr:row>411</xdr:row>
      <xdr:rowOff>105834</xdr:rowOff>
    </xdr:from>
    <xdr:to>
      <xdr:col>3</xdr:col>
      <xdr:colOff>0</xdr:colOff>
      <xdr:row>412</xdr:row>
      <xdr:rowOff>169334</xdr:rowOff>
    </xdr:to>
    <xdr:sp macro="" textlink="">
      <xdr:nvSpPr>
        <xdr:cNvPr id="38" name="TextBox 37">
          <a:extLst>
            <a:ext uri="{FF2B5EF4-FFF2-40B4-BE49-F238E27FC236}">
              <a16:creationId xmlns:a16="http://schemas.microsoft.com/office/drawing/2014/main" id="{D9E2C583-8A96-4FD0-9515-EC3C680967D7}"/>
            </a:ext>
          </a:extLst>
        </xdr:cNvPr>
        <xdr:cNvSpPr txBox="1"/>
      </xdr:nvSpPr>
      <xdr:spPr>
        <a:xfrm>
          <a:off x="3886200" y="106724874"/>
          <a:ext cx="1866900" cy="24638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Text</a:t>
          </a:r>
          <a:endParaRPr lang="en-US">
            <a:effectLst/>
          </a:endParaRPr>
        </a:p>
      </xdr:txBody>
    </xdr:sp>
    <xdr:clientData/>
  </xdr:twoCellAnchor>
  <xdr:twoCellAnchor>
    <xdr:from>
      <xdr:col>0</xdr:col>
      <xdr:colOff>0</xdr:colOff>
      <xdr:row>49</xdr:row>
      <xdr:rowOff>0</xdr:rowOff>
    </xdr:from>
    <xdr:to>
      <xdr:col>1</xdr:col>
      <xdr:colOff>4703</xdr:colOff>
      <xdr:row>50</xdr:row>
      <xdr:rowOff>10584</xdr:rowOff>
    </xdr:to>
    <xdr:sp macro="" textlink="">
      <xdr:nvSpPr>
        <xdr:cNvPr id="39" name="TextBox 38">
          <a:extLst>
            <a:ext uri="{FF2B5EF4-FFF2-40B4-BE49-F238E27FC236}">
              <a16:creationId xmlns:a16="http://schemas.microsoft.com/office/drawing/2014/main" id="{C0902ACE-2CC2-40CE-A8A4-A1E6EFBA1AC4}"/>
            </a:ext>
          </a:extLst>
        </xdr:cNvPr>
        <xdr:cNvSpPr txBox="1"/>
      </xdr:nvSpPr>
      <xdr:spPr>
        <a:xfrm>
          <a:off x="0" y="8961120"/>
          <a:ext cx="606683" cy="19346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a:t>
          </a:r>
        </a:p>
      </xdr:txBody>
    </xdr:sp>
    <xdr:clientData/>
  </xdr:twoCellAnchor>
  <xdr:twoCellAnchor>
    <xdr:from>
      <xdr:col>0</xdr:col>
      <xdr:colOff>0</xdr:colOff>
      <xdr:row>179</xdr:row>
      <xdr:rowOff>0</xdr:rowOff>
    </xdr:from>
    <xdr:to>
      <xdr:col>1</xdr:col>
      <xdr:colOff>4703</xdr:colOff>
      <xdr:row>180</xdr:row>
      <xdr:rowOff>10584</xdr:rowOff>
    </xdr:to>
    <xdr:sp macro="" textlink="">
      <xdr:nvSpPr>
        <xdr:cNvPr id="40" name="TextBox 39">
          <a:extLst>
            <a:ext uri="{FF2B5EF4-FFF2-40B4-BE49-F238E27FC236}">
              <a16:creationId xmlns:a16="http://schemas.microsoft.com/office/drawing/2014/main" id="{6DB8A573-D2F6-4CC9-8CA0-995A6AD7EE72}"/>
            </a:ext>
          </a:extLst>
        </xdr:cNvPr>
        <xdr:cNvSpPr txBox="1"/>
      </xdr:nvSpPr>
      <xdr:spPr>
        <a:xfrm>
          <a:off x="0" y="48432720"/>
          <a:ext cx="606683" cy="19346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H2A</a:t>
          </a:r>
        </a:p>
      </xdr:txBody>
    </xdr:sp>
    <xdr:clientData/>
  </xdr:twoCellAnchor>
  <xdr:twoCellAnchor>
    <xdr:from>
      <xdr:col>0</xdr:col>
      <xdr:colOff>0</xdr:colOff>
      <xdr:row>233</xdr:row>
      <xdr:rowOff>177093</xdr:rowOff>
    </xdr:from>
    <xdr:to>
      <xdr:col>1</xdr:col>
      <xdr:colOff>7055</xdr:colOff>
      <xdr:row>235</xdr:row>
      <xdr:rowOff>0</xdr:rowOff>
    </xdr:to>
    <xdr:sp macro="" textlink="">
      <xdr:nvSpPr>
        <xdr:cNvPr id="41" name="TextBox 40">
          <a:extLst>
            <a:ext uri="{FF2B5EF4-FFF2-40B4-BE49-F238E27FC236}">
              <a16:creationId xmlns:a16="http://schemas.microsoft.com/office/drawing/2014/main" id="{00E3632A-572E-4892-862F-16F1D3999D92}"/>
            </a:ext>
          </a:extLst>
        </xdr:cNvPr>
        <xdr:cNvSpPr txBox="1"/>
      </xdr:nvSpPr>
      <xdr:spPr>
        <a:xfrm>
          <a:off x="0" y="62417253"/>
          <a:ext cx="609035" cy="188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H4</a:t>
          </a:r>
        </a:p>
      </xdr:txBody>
    </xdr:sp>
    <xdr:clientData/>
  </xdr:twoCellAnchor>
  <xdr:twoCellAnchor>
    <xdr:from>
      <xdr:col>0</xdr:col>
      <xdr:colOff>0</xdr:colOff>
      <xdr:row>238</xdr:row>
      <xdr:rowOff>0</xdr:rowOff>
    </xdr:from>
    <xdr:to>
      <xdr:col>1</xdr:col>
      <xdr:colOff>4703</xdr:colOff>
      <xdr:row>239</xdr:row>
      <xdr:rowOff>10584</xdr:rowOff>
    </xdr:to>
    <xdr:sp macro="" textlink="">
      <xdr:nvSpPr>
        <xdr:cNvPr id="42" name="TextBox 41">
          <a:extLst>
            <a:ext uri="{FF2B5EF4-FFF2-40B4-BE49-F238E27FC236}">
              <a16:creationId xmlns:a16="http://schemas.microsoft.com/office/drawing/2014/main" id="{418EC16F-0A86-401C-B7E7-86DE6A39262D}"/>
            </a:ext>
          </a:extLst>
        </xdr:cNvPr>
        <xdr:cNvSpPr txBox="1"/>
      </xdr:nvSpPr>
      <xdr:spPr>
        <a:xfrm>
          <a:off x="0" y="63886080"/>
          <a:ext cx="606683" cy="19346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H5</a:t>
          </a:r>
        </a:p>
      </xdr:txBody>
    </xdr:sp>
    <xdr:clientData/>
  </xdr:twoCellAnchor>
  <xdr:twoCellAnchor>
    <xdr:from>
      <xdr:col>0</xdr:col>
      <xdr:colOff>0</xdr:colOff>
      <xdr:row>277</xdr:row>
      <xdr:rowOff>183444</xdr:rowOff>
    </xdr:from>
    <xdr:to>
      <xdr:col>1</xdr:col>
      <xdr:colOff>0</xdr:colOff>
      <xdr:row>279</xdr:row>
      <xdr:rowOff>7055</xdr:rowOff>
    </xdr:to>
    <xdr:sp macro="" textlink="">
      <xdr:nvSpPr>
        <xdr:cNvPr id="43" name="TextBox 42">
          <a:extLst>
            <a:ext uri="{FF2B5EF4-FFF2-40B4-BE49-F238E27FC236}">
              <a16:creationId xmlns:a16="http://schemas.microsoft.com/office/drawing/2014/main" id="{889D08C1-922B-496A-94ED-581CACFB8510}"/>
            </a:ext>
          </a:extLst>
        </xdr:cNvPr>
        <xdr:cNvSpPr txBox="1"/>
      </xdr:nvSpPr>
      <xdr:spPr>
        <a:xfrm>
          <a:off x="0" y="76962564"/>
          <a:ext cx="601980" cy="58561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H6</a:t>
          </a:r>
        </a:p>
      </xdr:txBody>
    </xdr:sp>
    <xdr:clientData/>
  </xdr:twoCellAnchor>
  <xdr:twoCellAnchor>
    <xdr:from>
      <xdr:col>0</xdr:col>
      <xdr:colOff>0</xdr:colOff>
      <xdr:row>293</xdr:row>
      <xdr:rowOff>0</xdr:rowOff>
    </xdr:from>
    <xdr:to>
      <xdr:col>1</xdr:col>
      <xdr:colOff>4703</xdr:colOff>
      <xdr:row>294</xdr:row>
      <xdr:rowOff>10583</xdr:rowOff>
    </xdr:to>
    <xdr:sp macro="" textlink="">
      <xdr:nvSpPr>
        <xdr:cNvPr id="44" name="TextBox 43">
          <a:extLst>
            <a:ext uri="{FF2B5EF4-FFF2-40B4-BE49-F238E27FC236}">
              <a16:creationId xmlns:a16="http://schemas.microsoft.com/office/drawing/2014/main" id="{FEA63B4B-22EA-4D9F-A8C4-E574158E0CC2}"/>
            </a:ext>
          </a:extLst>
        </xdr:cNvPr>
        <xdr:cNvSpPr txBox="1"/>
      </xdr:nvSpPr>
      <xdr:spPr>
        <a:xfrm>
          <a:off x="0" y="81381600"/>
          <a:ext cx="606683" cy="19346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H7</a:t>
          </a:r>
        </a:p>
      </xdr:txBody>
    </xdr:sp>
    <xdr:clientData/>
  </xdr:twoCellAnchor>
  <xdr:twoCellAnchor>
    <xdr:from>
      <xdr:col>0</xdr:col>
      <xdr:colOff>0</xdr:colOff>
      <xdr:row>306</xdr:row>
      <xdr:rowOff>0</xdr:rowOff>
    </xdr:from>
    <xdr:to>
      <xdr:col>1</xdr:col>
      <xdr:colOff>4703</xdr:colOff>
      <xdr:row>307</xdr:row>
      <xdr:rowOff>10584</xdr:rowOff>
    </xdr:to>
    <xdr:sp macro="" textlink="">
      <xdr:nvSpPr>
        <xdr:cNvPr id="45" name="TextBox 44">
          <a:extLst>
            <a:ext uri="{FF2B5EF4-FFF2-40B4-BE49-F238E27FC236}">
              <a16:creationId xmlns:a16="http://schemas.microsoft.com/office/drawing/2014/main" id="{B4F0DCAF-004B-49E7-B808-65CC06A10FF6}"/>
            </a:ext>
          </a:extLst>
        </xdr:cNvPr>
        <xdr:cNvSpPr txBox="1"/>
      </xdr:nvSpPr>
      <xdr:spPr>
        <a:xfrm>
          <a:off x="0" y="84079080"/>
          <a:ext cx="606683" cy="19346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H8</a:t>
          </a:r>
        </a:p>
      </xdr:txBody>
    </xdr:sp>
    <xdr:clientData/>
  </xdr:twoCellAnchor>
  <xdr:twoCellAnchor>
    <xdr:from>
      <xdr:col>0</xdr:col>
      <xdr:colOff>0</xdr:colOff>
      <xdr:row>320</xdr:row>
      <xdr:rowOff>0</xdr:rowOff>
    </xdr:from>
    <xdr:to>
      <xdr:col>1</xdr:col>
      <xdr:colOff>4703</xdr:colOff>
      <xdr:row>321</xdr:row>
      <xdr:rowOff>10584</xdr:rowOff>
    </xdr:to>
    <xdr:sp macro="" textlink="">
      <xdr:nvSpPr>
        <xdr:cNvPr id="46" name="TextBox 45">
          <a:extLst>
            <a:ext uri="{FF2B5EF4-FFF2-40B4-BE49-F238E27FC236}">
              <a16:creationId xmlns:a16="http://schemas.microsoft.com/office/drawing/2014/main" id="{7A94186E-3952-4D8F-818C-B8E3372BA20A}"/>
            </a:ext>
          </a:extLst>
        </xdr:cNvPr>
        <xdr:cNvSpPr txBox="1"/>
      </xdr:nvSpPr>
      <xdr:spPr>
        <a:xfrm>
          <a:off x="0" y="87096600"/>
          <a:ext cx="606683" cy="19346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H9</a:t>
          </a:r>
        </a:p>
      </xdr:txBody>
    </xdr:sp>
    <xdr:clientData/>
  </xdr:twoCellAnchor>
  <xdr:twoCellAnchor>
    <xdr:from>
      <xdr:col>0</xdr:col>
      <xdr:colOff>0</xdr:colOff>
      <xdr:row>329</xdr:row>
      <xdr:rowOff>0</xdr:rowOff>
    </xdr:from>
    <xdr:to>
      <xdr:col>1</xdr:col>
      <xdr:colOff>4703</xdr:colOff>
      <xdr:row>330</xdr:row>
      <xdr:rowOff>10583</xdr:rowOff>
    </xdr:to>
    <xdr:sp macro="" textlink="">
      <xdr:nvSpPr>
        <xdr:cNvPr id="47" name="TextBox 46">
          <a:extLst>
            <a:ext uri="{FF2B5EF4-FFF2-40B4-BE49-F238E27FC236}">
              <a16:creationId xmlns:a16="http://schemas.microsoft.com/office/drawing/2014/main" id="{B41ABA58-AB43-4102-8949-86743DCDDC64}"/>
            </a:ext>
          </a:extLst>
        </xdr:cNvPr>
        <xdr:cNvSpPr txBox="1"/>
      </xdr:nvSpPr>
      <xdr:spPr>
        <a:xfrm>
          <a:off x="0" y="88925400"/>
          <a:ext cx="606683" cy="19346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H10</a:t>
          </a:r>
        </a:p>
      </xdr:txBody>
    </xdr:sp>
    <xdr:clientData/>
  </xdr:twoCellAnchor>
  <xdr:twoCellAnchor>
    <xdr:from>
      <xdr:col>0</xdr:col>
      <xdr:colOff>0</xdr:colOff>
      <xdr:row>343</xdr:row>
      <xdr:rowOff>0</xdr:rowOff>
    </xdr:from>
    <xdr:to>
      <xdr:col>1</xdr:col>
      <xdr:colOff>4703</xdr:colOff>
      <xdr:row>344</xdr:row>
      <xdr:rowOff>10583</xdr:rowOff>
    </xdr:to>
    <xdr:sp macro="" textlink="">
      <xdr:nvSpPr>
        <xdr:cNvPr id="48" name="TextBox 47">
          <a:extLst>
            <a:ext uri="{FF2B5EF4-FFF2-40B4-BE49-F238E27FC236}">
              <a16:creationId xmlns:a16="http://schemas.microsoft.com/office/drawing/2014/main" id="{069FFD1C-4910-4BB2-846F-1547CB18DA0B}"/>
            </a:ext>
          </a:extLst>
        </xdr:cNvPr>
        <xdr:cNvSpPr txBox="1"/>
      </xdr:nvSpPr>
      <xdr:spPr>
        <a:xfrm>
          <a:off x="0" y="91897200"/>
          <a:ext cx="606683" cy="19346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H11</a:t>
          </a:r>
        </a:p>
      </xdr:txBody>
    </xdr:sp>
    <xdr:clientData/>
  </xdr:twoCellAnchor>
  <xdr:twoCellAnchor>
    <xdr:from>
      <xdr:col>0</xdr:col>
      <xdr:colOff>0</xdr:colOff>
      <xdr:row>355</xdr:row>
      <xdr:rowOff>0</xdr:rowOff>
    </xdr:from>
    <xdr:to>
      <xdr:col>1</xdr:col>
      <xdr:colOff>4703</xdr:colOff>
      <xdr:row>356</xdr:row>
      <xdr:rowOff>10583</xdr:rowOff>
    </xdr:to>
    <xdr:sp macro="" textlink="">
      <xdr:nvSpPr>
        <xdr:cNvPr id="49" name="TextBox 48">
          <a:extLst>
            <a:ext uri="{FF2B5EF4-FFF2-40B4-BE49-F238E27FC236}">
              <a16:creationId xmlns:a16="http://schemas.microsoft.com/office/drawing/2014/main" id="{AA602E10-21BB-469A-8D00-771E37284A5A}"/>
            </a:ext>
          </a:extLst>
        </xdr:cNvPr>
        <xdr:cNvSpPr txBox="1"/>
      </xdr:nvSpPr>
      <xdr:spPr>
        <a:xfrm>
          <a:off x="0" y="94274640"/>
          <a:ext cx="606683" cy="19346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H12</a:t>
          </a:r>
        </a:p>
      </xdr:txBody>
    </xdr:sp>
    <xdr:clientData/>
  </xdr:twoCellAnchor>
  <xdr:twoCellAnchor>
    <xdr:from>
      <xdr:col>0</xdr:col>
      <xdr:colOff>0</xdr:colOff>
      <xdr:row>368</xdr:row>
      <xdr:rowOff>0</xdr:rowOff>
    </xdr:from>
    <xdr:to>
      <xdr:col>1</xdr:col>
      <xdr:colOff>4703</xdr:colOff>
      <xdr:row>369</xdr:row>
      <xdr:rowOff>10583</xdr:rowOff>
    </xdr:to>
    <xdr:sp macro="" textlink="">
      <xdr:nvSpPr>
        <xdr:cNvPr id="50" name="TextBox 49">
          <a:extLst>
            <a:ext uri="{FF2B5EF4-FFF2-40B4-BE49-F238E27FC236}">
              <a16:creationId xmlns:a16="http://schemas.microsoft.com/office/drawing/2014/main" id="{5CD13C41-FDBD-4E24-A708-A548E1948676}"/>
            </a:ext>
          </a:extLst>
        </xdr:cNvPr>
        <xdr:cNvSpPr txBox="1"/>
      </xdr:nvSpPr>
      <xdr:spPr>
        <a:xfrm>
          <a:off x="0" y="97109280"/>
          <a:ext cx="606683" cy="19346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H13</a:t>
          </a:r>
        </a:p>
      </xdr:txBody>
    </xdr:sp>
    <xdr:clientData/>
  </xdr:twoCellAnchor>
  <xdr:twoCellAnchor>
    <xdr:from>
      <xdr:col>0</xdr:col>
      <xdr:colOff>0</xdr:colOff>
      <xdr:row>385</xdr:row>
      <xdr:rowOff>0</xdr:rowOff>
    </xdr:from>
    <xdr:to>
      <xdr:col>1</xdr:col>
      <xdr:colOff>4703</xdr:colOff>
      <xdr:row>386</xdr:row>
      <xdr:rowOff>10583</xdr:rowOff>
    </xdr:to>
    <xdr:sp macro="" textlink="">
      <xdr:nvSpPr>
        <xdr:cNvPr id="51" name="TextBox 50">
          <a:extLst>
            <a:ext uri="{FF2B5EF4-FFF2-40B4-BE49-F238E27FC236}">
              <a16:creationId xmlns:a16="http://schemas.microsoft.com/office/drawing/2014/main" id="{31F7397D-D5E4-4C58-9F89-76C1B311339F}"/>
            </a:ext>
          </a:extLst>
        </xdr:cNvPr>
        <xdr:cNvSpPr txBox="1"/>
      </xdr:nvSpPr>
      <xdr:spPr>
        <a:xfrm>
          <a:off x="0" y="100904040"/>
          <a:ext cx="606683" cy="19346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H14</a:t>
          </a:r>
        </a:p>
      </xdr:txBody>
    </xdr:sp>
    <xdr:clientData/>
  </xdr:twoCellAnchor>
  <xdr:twoCellAnchor>
    <xdr:from>
      <xdr:col>0</xdr:col>
      <xdr:colOff>0</xdr:colOff>
      <xdr:row>412</xdr:row>
      <xdr:rowOff>0</xdr:rowOff>
    </xdr:from>
    <xdr:to>
      <xdr:col>1</xdr:col>
      <xdr:colOff>4703</xdr:colOff>
      <xdr:row>413</xdr:row>
      <xdr:rowOff>10584</xdr:rowOff>
    </xdr:to>
    <xdr:sp macro="" textlink="">
      <xdr:nvSpPr>
        <xdr:cNvPr id="52" name="TextBox 51">
          <a:extLst>
            <a:ext uri="{FF2B5EF4-FFF2-40B4-BE49-F238E27FC236}">
              <a16:creationId xmlns:a16="http://schemas.microsoft.com/office/drawing/2014/main" id="{F450BDF5-2535-456F-8131-A89AAEFC83BB}"/>
            </a:ext>
          </a:extLst>
        </xdr:cNvPr>
        <xdr:cNvSpPr txBox="1"/>
      </xdr:nvSpPr>
      <xdr:spPr>
        <a:xfrm>
          <a:off x="0" y="106801920"/>
          <a:ext cx="606683" cy="19346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H15</a:t>
          </a:r>
        </a:p>
      </xdr:txBody>
    </xdr:sp>
    <xdr:clientData/>
  </xdr:twoCellAnchor>
  <xdr:twoCellAnchor>
    <xdr:from>
      <xdr:col>2</xdr:col>
      <xdr:colOff>12700</xdr:colOff>
      <xdr:row>377</xdr:row>
      <xdr:rowOff>222250</xdr:rowOff>
    </xdr:from>
    <xdr:to>
      <xdr:col>3</xdr:col>
      <xdr:colOff>12700</xdr:colOff>
      <xdr:row>379</xdr:row>
      <xdr:rowOff>12700</xdr:rowOff>
    </xdr:to>
    <xdr:sp macro="" textlink="">
      <xdr:nvSpPr>
        <xdr:cNvPr id="53" name="TextBox 52">
          <a:extLst>
            <a:ext uri="{FF2B5EF4-FFF2-40B4-BE49-F238E27FC236}">
              <a16:creationId xmlns:a16="http://schemas.microsoft.com/office/drawing/2014/main" id="{D6EB2264-0988-4050-97F5-745244456F92}"/>
            </a:ext>
          </a:extLst>
        </xdr:cNvPr>
        <xdr:cNvSpPr txBox="1"/>
      </xdr:nvSpPr>
      <xdr:spPr>
        <a:xfrm>
          <a:off x="3898900" y="99434650"/>
          <a:ext cx="186690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Text</a:t>
          </a:r>
          <a:endParaRPr lang="en-US">
            <a:effectLst/>
          </a:endParaRPr>
        </a:p>
        <a:p>
          <a:pPr algn="l"/>
          <a:endParaRPr lang="en-US" sz="1100" b="1"/>
        </a:p>
      </xdr:txBody>
    </xdr:sp>
    <xdr:clientData/>
  </xdr:twoCellAnchor>
  <xdr:twoCellAnchor>
    <xdr:from>
      <xdr:col>2</xdr:col>
      <xdr:colOff>0</xdr:colOff>
      <xdr:row>364</xdr:row>
      <xdr:rowOff>6350</xdr:rowOff>
    </xdr:from>
    <xdr:to>
      <xdr:col>3</xdr:col>
      <xdr:colOff>0</xdr:colOff>
      <xdr:row>365</xdr:row>
      <xdr:rowOff>6350</xdr:rowOff>
    </xdr:to>
    <xdr:sp macro="" textlink="">
      <xdr:nvSpPr>
        <xdr:cNvPr id="54" name="TextBox 53">
          <a:extLst>
            <a:ext uri="{FF2B5EF4-FFF2-40B4-BE49-F238E27FC236}">
              <a16:creationId xmlns:a16="http://schemas.microsoft.com/office/drawing/2014/main" id="{B05F5395-CA2B-49B2-9D12-780BB9D455C9}"/>
            </a:ext>
          </a:extLst>
        </xdr:cNvPr>
        <xdr:cNvSpPr txBox="1"/>
      </xdr:nvSpPr>
      <xdr:spPr>
        <a:xfrm>
          <a:off x="3886200" y="96246950"/>
          <a:ext cx="18669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6350</xdr:colOff>
      <xdr:row>314</xdr:row>
      <xdr:rowOff>215900</xdr:rowOff>
    </xdr:from>
    <xdr:to>
      <xdr:col>3</xdr:col>
      <xdr:colOff>6350</xdr:colOff>
      <xdr:row>315</xdr:row>
      <xdr:rowOff>215900</xdr:rowOff>
    </xdr:to>
    <xdr:sp macro="" textlink="">
      <xdr:nvSpPr>
        <xdr:cNvPr id="55" name="TextBox 54">
          <a:extLst>
            <a:ext uri="{FF2B5EF4-FFF2-40B4-BE49-F238E27FC236}">
              <a16:creationId xmlns:a16="http://schemas.microsoft.com/office/drawing/2014/main" id="{E8560F4C-80F7-47EF-8976-AC0C68A4E890}"/>
            </a:ext>
          </a:extLst>
        </xdr:cNvPr>
        <xdr:cNvSpPr txBox="1"/>
      </xdr:nvSpPr>
      <xdr:spPr>
        <a:xfrm>
          <a:off x="3892550" y="86032340"/>
          <a:ext cx="18669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191</xdr:row>
      <xdr:rowOff>0</xdr:rowOff>
    </xdr:from>
    <xdr:to>
      <xdr:col>3</xdr:col>
      <xdr:colOff>0</xdr:colOff>
      <xdr:row>192</xdr:row>
      <xdr:rowOff>12700</xdr:rowOff>
    </xdr:to>
    <xdr:sp macro="" textlink="">
      <xdr:nvSpPr>
        <xdr:cNvPr id="56" name="TextBox 55">
          <a:extLst>
            <a:ext uri="{FF2B5EF4-FFF2-40B4-BE49-F238E27FC236}">
              <a16:creationId xmlns:a16="http://schemas.microsoft.com/office/drawing/2014/main" id="{EAA93513-292D-4680-9A31-B3AE0F53ED9A}"/>
            </a:ext>
          </a:extLst>
        </xdr:cNvPr>
        <xdr:cNvSpPr txBox="1"/>
      </xdr:nvSpPr>
      <xdr:spPr>
        <a:xfrm>
          <a:off x="3886200" y="50627280"/>
          <a:ext cx="1866900" cy="19558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234</xdr:row>
      <xdr:rowOff>0</xdr:rowOff>
    </xdr:from>
    <xdr:to>
      <xdr:col>3</xdr:col>
      <xdr:colOff>0</xdr:colOff>
      <xdr:row>235</xdr:row>
      <xdr:rowOff>12700</xdr:rowOff>
    </xdr:to>
    <xdr:sp macro="" textlink="">
      <xdr:nvSpPr>
        <xdr:cNvPr id="57" name="TextBox 56">
          <a:extLst>
            <a:ext uri="{FF2B5EF4-FFF2-40B4-BE49-F238E27FC236}">
              <a16:creationId xmlns:a16="http://schemas.microsoft.com/office/drawing/2014/main" id="{9FAEEA90-7CC6-440B-8284-36618044EB6D}"/>
            </a:ext>
          </a:extLst>
        </xdr:cNvPr>
        <xdr:cNvSpPr txBox="1"/>
      </xdr:nvSpPr>
      <xdr:spPr>
        <a:xfrm>
          <a:off x="3886200" y="62423040"/>
          <a:ext cx="1866900" cy="19558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250</xdr:row>
      <xdr:rowOff>0</xdr:rowOff>
    </xdr:from>
    <xdr:to>
      <xdr:col>3</xdr:col>
      <xdr:colOff>0</xdr:colOff>
      <xdr:row>251</xdr:row>
      <xdr:rowOff>19050</xdr:rowOff>
    </xdr:to>
    <xdr:sp macro="" textlink="">
      <xdr:nvSpPr>
        <xdr:cNvPr id="58" name="TextBox 57">
          <a:extLst>
            <a:ext uri="{FF2B5EF4-FFF2-40B4-BE49-F238E27FC236}">
              <a16:creationId xmlns:a16="http://schemas.microsoft.com/office/drawing/2014/main" id="{F92EC483-2DE6-4F20-B6E3-4889B5A8BE2D}"/>
            </a:ext>
          </a:extLst>
        </xdr:cNvPr>
        <xdr:cNvSpPr txBox="1"/>
      </xdr:nvSpPr>
      <xdr:spPr>
        <a:xfrm>
          <a:off x="3886200" y="66080640"/>
          <a:ext cx="1866900" cy="67437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258</xdr:row>
      <xdr:rowOff>0</xdr:rowOff>
    </xdr:from>
    <xdr:to>
      <xdr:col>3</xdr:col>
      <xdr:colOff>0</xdr:colOff>
      <xdr:row>259</xdr:row>
      <xdr:rowOff>12700</xdr:rowOff>
    </xdr:to>
    <xdr:sp macro="" textlink="">
      <xdr:nvSpPr>
        <xdr:cNvPr id="59" name="TextBox 58">
          <a:extLst>
            <a:ext uri="{FF2B5EF4-FFF2-40B4-BE49-F238E27FC236}">
              <a16:creationId xmlns:a16="http://schemas.microsoft.com/office/drawing/2014/main" id="{2B12C446-D6D1-46DD-A6DE-61FD796E1ED2}"/>
            </a:ext>
          </a:extLst>
        </xdr:cNvPr>
        <xdr:cNvSpPr txBox="1"/>
      </xdr:nvSpPr>
      <xdr:spPr>
        <a:xfrm>
          <a:off x="3886200" y="69387720"/>
          <a:ext cx="1866900" cy="59182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endParaRPr lang="en-US">
            <a:effectLst/>
          </a:endParaRPr>
        </a:p>
        <a:p>
          <a:pPr algn="l"/>
          <a:endParaRPr lang="en-US" sz="1100" b="1"/>
        </a:p>
      </xdr:txBody>
    </xdr:sp>
    <xdr:clientData/>
  </xdr:twoCellAnchor>
  <xdr:twoCellAnchor>
    <xdr:from>
      <xdr:col>2</xdr:col>
      <xdr:colOff>0</xdr:colOff>
      <xdr:row>266</xdr:row>
      <xdr:rowOff>0</xdr:rowOff>
    </xdr:from>
    <xdr:to>
      <xdr:col>3</xdr:col>
      <xdr:colOff>0</xdr:colOff>
      <xdr:row>267</xdr:row>
      <xdr:rowOff>19050</xdr:rowOff>
    </xdr:to>
    <xdr:sp macro="" textlink="">
      <xdr:nvSpPr>
        <xdr:cNvPr id="60" name="TextBox 59">
          <a:extLst>
            <a:ext uri="{FF2B5EF4-FFF2-40B4-BE49-F238E27FC236}">
              <a16:creationId xmlns:a16="http://schemas.microsoft.com/office/drawing/2014/main" id="{5D49FBFE-76D3-4C9F-8A89-DFB132783A0E}"/>
            </a:ext>
          </a:extLst>
        </xdr:cNvPr>
        <xdr:cNvSpPr txBox="1"/>
      </xdr:nvSpPr>
      <xdr:spPr>
        <a:xfrm>
          <a:off x="3886200" y="72618600"/>
          <a:ext cx="1866900" cy="933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283</xdr:row>
      <xdr:rowOff>0</xdr:rowOff>
    </xdr:from>
    <xdr:to>
      <xdr:col>3</xdr:col>
      <xdr:colOff>0</xdr:colOff>
      <xdr:row>284</xdr:row>
      <xdr:rowOff>12700</xdr:rowOff>
    </xdr:to>
    <xdr:sp macro="" textlink="">
      <xdr:nvSpPr>
        <xdr:cNvPr id="61" name="TextBox 60">
          <a:extLst>
            <a:ext uri="{FF2B5EF4-FFF2-40B4-BE49-F238E27FC236}">
              <a16:creationId xmlns:a16="http://schemas.microsoft.com/office/drawing/2014/main" id="{265B0073-86DB-4260-9C45-70952EA5A1F8}"/>
            </a:ext>
          </a:extLst>
        </xdr:cNvPr>
        <xdr:cNvSpPr txBox="1"/>
      </xdr:nvSpPr>
      <xdr:spPr>
        <a:xfrm>
          <a:off x="3886200" y="78638400"/>
          <a:ext cx="1866900" cy="19558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278</xdr:row>
      <xdr:rowOff>0</xdr:rowOff>
    </xdr:from>
    <xdr:to>
      <xdr:col>3</xdr:col>
      <xdr:colOff>0</xdr:colOff>
      <xdr:row>279</xdr:row>
      <xdr:rowOff>19050</xdr:rowOff>
    </xdr:to>
    <xdr:sp macro="" textlink="">
      <xdr:nvSpPr>
        <xdr:cNvPr id="62" name="TextBox 61">
          <a:extLst>
            <a:ext uri="{FF2B5EF4-FFF2-40B4-BE49-F238E27FC236}">
              <a16:creationId xmlns:a16="http://schemas.microsoft.com/office/drawing/2014/main" id="{5108D9BE-EACC-4745-B39F-B7490E2246DF}"/>
            </a:ext>
          </a:extLst>
        </xdr:cNvPr>
        <xdr:cNvSpPr txBox="1"/>
      </xdr:nvSpPr>
      <xdr:spPr>
        <a:xfrm>
          <a:off x="3886200" y="76962000"/>
          <a:ext cx="1866900" cy="59817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286</xdr:row>
      <xdr:rowOff>0</xdr:rowOff>
    </xdr:from>
    <xdr:to>
      <xdr:col>3</xdr:col>
      <xdr:colOff>0</xdr:colOff>
      <xdr:row>287</xdr:row>
      <xdr:rowOff>12700</xdr:rowOff>
    </xdr:to>
    <xdr:sp macro="" textlink="">
      <xdr:nvSpPr>
        <xdr:cNvPr id="63" name="TextBox 62">
          <a:extLst>
            <a:ext uri="{FF2B5EF4-FFF2-40B4-BE49-F238E27FC236}">
              <a16:creationId xmlns:a16="http://schemas.microsoft.com/office/drawing/2014/main" id="{930EB04A-C5FC-4BDA-8068-4F91BD78E8BC}"/>
            </a:ext>
          </a:extLst>
        </xdr:cNvPr>
        <xdr:cNvSpPr txBox="1"/>
      </xdr:nvSpPr>
      <xdr:spPr>
        <a:xfrm>
          <a:off x="3886200" y="79735680"/>
          <a:ext cx="1866900" cy="19558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289</xdr:row>
      <xdr:rowOff>0</xdr:rowOff>
    </xdr:from>
    <xdr:to>
      <xdr:col>3</xdr:col>
      <xdr:colOff>0</xdr:colOff>
      <xdr:row>290</xdr:row>
      <xdr:rowOff>12700</xdr:rowOff>
    </xdr:to>
    <xdr:sp macro="" textlink="">
      <xdr:nvSpPr>
        <xdr:cNvPr id="64" name="TextBox 63">
          <a:extLst>
            <a:ext uri="{FF2B5EF4-FFF2-40B4-BE49-F238E27FC236}">
              <a16:creationId xmlns:a16="http://schemas.microsoft.com/office/drawing/2014/main" id="{1F1E23E2-A1B6-4F2F-BC8B-F01D43BD4402}"/>
            </a:ext>
          </a:extLst>
        </xdr:cNvPr>
        <xdr:cNvSpPr txBox="1"/>
      </xdr:nvSpPr>
      <xdr:spPr>
        <a:xfrm>
          <a:off x="3886200" y="80467200"/>
          <a:ext cx="1866900" cy="19558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296</xdr:row>
      <xdr:rowOff>0</xdr:rowOff>
    </xdr:from>
    <xdr:to>
      <xdr:col>3</xdr:col>
      <xdr:colOff>0</xdr:colOff>
      <xdr:row>296</xdr:row>
      <xdr:rowOff>196850</xdr:rowOff>
    </xdr:to>
    <xdr:sp macro="" textlink="">
      <xdr:nvSpPr>
        <xdr:cNvPr id="65" name="TextBox 64">
          <a:extLst>
            <a:ext uri="{FF2B5EF4-FFF2-40B4-BE49-F238E27FC236}">
              <a16:creationId xmlns:a16="http://schemas.microsoft.com/office/drawing/2014/main" id="{985A39C0-AAC9-45AA-892D-11ABA27CE6BB}"/>
            </a:ext>
          </a:extLst>
        </xdr:cNvPr>
        <xdr:cNvSpPr txBox="1"/>
      </xdr:nvSpPr>
      <xdr:spPr>
        <a:xfrm>
          <a:off x="3886200" y="81930240"/>
          <a:ext cx="18669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308</xdr:row>
      <xdr:rowOff>0</xdr:rowOff>
    </xdr:from>
    <xdr:to>
      <xdr:col>3</xdr:col>
      <xdr:colOff>0</xdr:colOff>
      <xdr:row>308</xdr:row>
      <xdr:rowOff>196850</xdr:rowOff>
    </xdr:to>
    <xdr:sp macro="" textlink="">
      <xdr:nvSpPr>
        <xdr:cNvPr id="66" name="TextBox 65">
          <a:extLst>
            <a:ext uri="{FF2B5EF4-FFF2-40B4-BE49-F238E27FC236}">
              <a16:creationId xmlns:a16="http://schemas.microsoft.com/office/drawing/2014/main" id="{34CC5C9B-BFEE-4DDE-A2E0-C1947466AD99}"/>
            </a:ext>
          </a:extLst>
        </xdr:cNvPr>
        <xdr:cNvSpPr txBox="1"/>
      </xdr:nvSpPr>
      <xdr:spPr>
        <a:xfrm>
          <a:off x="3886200" y="84444840"/>
          <a:ext cx="18669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322</xdr:row>
      <xdr:rowOff>0</xdr:rowOff>
    </xdr:from>
    <xdr:to>
      <xdr:col>3</xdr:col>
      <xdr:colOff>0</xdr:colOff>
      <xdr:row>323</xdr:row>
      <xdr:rowOff>12700</xdr:rowOff>
    </xdr:to>
    <xdr:sp macro="" textlink="">
      <xdr:nvSpPr>
        <xdr:cNvPr id="67" name="TextBox 66">
          <a:extLst>
            <a:ext uri="{FF2B5EF4-FFF2-40B4-BE49-F238E27FC236}">
              <a16:creationId xmlns:a16="http://schemas.microsoft.com/office/drawing/2014/main" id="{0F66188A-CB45-419B-B359-491B9AEB1B1A}"/>
            </a:ext>
          </a:extLst>
        </xdr:cNvPr>
        <xdr:cNvSpPr txBox="1"/>
      </xdr:nvSpPr>
      <xdr:spPr>
        <a:xfrm>
          <a:off x="3886200" y="87462360"/>
          <a:ext cx="1866900" cy="19558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endParaRPr lang="en-US">
            <a:effectLst/>
          </a:endParaRPr>
        </a:p>
        <a:p>
          <a:pPr algn="l"/>
          <a:endParaRPr lang="en-US" sz="1100" b="1"/>
        </a:p>
      </xdr:txBody>
    </xdr:sp>
    <xdr:clientData/>
  </xdr:twoCellAnchor>
  <xdr:twoCellAnchor>
    <xdr:from>
      <xdr:col>2</xdr:col>
      <xdr:colOff>0</xdr:colOff>
      <xdr:row>325</xdr:row>
      <xdr:rowOff>0</xdr:rowOff>
    </xdr:from>
    <xdr:to>
      <xdr:col>3</xdr:col>
      <xdr:colOff>0</xdr:colOff>
      <xdr:row>326</xdr:row>
      <xdr:rowOff>12700</xdr:rowOff>
    </xdr:to>
    <xdr:sp macro="" textlink="">
      <xdr:nvSpPr>
        <xdr:cNvPr id="68" name="TextBox 67">
          <a:extLst>
            <a:ext uri="{FF2B5EF4-FFF2-40B4-BE49-F238E27FC236}">
              <a16:creationId xmlns:a16="http://schemas.microsoft.com/office/drawing/2014/main" id="{DC0BE798-FC62-403B-A150-A643BE94F9EA}"/>
            </a:ext>
          </a:extLst>
        </xdr:cNvPr>
        <xdr:cNvSpPr txBox="1"/>
      </xdr:nvSpPr>
      <xdr:spPr>
        <a:xfrm>
          <a:off x="3886200" y="88011000"/>
          <a:ext cx="1866900" cy="19558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331</xdr:row>
      <xdr:rowOff>0</xdr:rowOff>
    </xdr:from>
    <xdr:to>
      <xdr:col>3</xdr:col>
      <xdr:colOff>0</xdr:colOff>
      <xdr:row>331</xdr:row>
      <xdr:rowOff>196850</xdr:rowOff>
    </xdr:to>
    <xdr:sp macro="" textlink="">
      <xdr:nvSpPr>
        <xdr:cNvPr id="69" name="TextBox 68">
          <a:extLst>
            <a:ext uri="{FF2B5EF4-FFF2-40B4-BE49-F238E27FC236}">
              <a16:creationId xmlns:a16="http://schemas.microsoft.com/office/drawing/2014/main" id="{CFA308D0-8D8A-4ED7-9760-F49101035EA2}"/>
            </a:ext>
          </a:extLst>
        </xdr:cNvPr>
        <xdr:cNvSpPr txBox="1"/>
      </xdr:nvSpPr>
      <xdr:spPr>
        <a:xfrm>
          <a:off x="3886200" y="89291160"/>
          <a:ext cx="18669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endParaRPr lang="en-US">
            <a:effectLst/>
          </a:endParaRPr>
        </a:p>
        <a:p>
          <a:pPr algn="l"/>
          <a:endParaRPr lang="en-US" sz="1100" b="1"/>
        </a:p>
      </xdr:txBody>
    </xdr:sp>
    <xdr:clientData/>
  </xdr:twoCellAnchor>
  <xdr:twoCellAnchor>
    <xdr:from>
      <xdr:col>2</xdr:col>
      <xdr:colOff>0</xdr:colOff>
      <xdr:row>335</xdr:row>
      <xdr:rowOff>6350</xdr:rowOff>
    </xdr:from>
    <xdr:to>
      <xdr:col>3</xdr:col>
      <xdr:colOff>0</xdr:colOff>
      <xdr:row>335</xdr:row>
      <xdr:rowOff>203200</xdr:rowOff>
    </xdr:to>
    <xdr:sp macro="" textlink="">
      <xdr:nvSpPr>
        <xdr:cNvPr id="70" name="TextBox 69">
          <a:extLst>
            <a:ext uri="{FF2B5EF4-FFF2-40B4-BE49-F238E27FC236}">
              <a16:creationId xmlns:a16="http://schemas.microsoft.com/office/drawing/2014/main" id="{10DE5B0F-501D-4FB6-BA08-94A4F5CFF694}"/>
            </a:ext>
          </a:extLst>
        </xdr:cNvPr>
        <xdr:cNvSpPr txBox="1"/>
      </xdr:nvSpPr>
      <xdr:spPr>
        <a:xfrm>
          <a:off x="3886200" y="90211910"/>
          <a:ext cx="18669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endParaRPr lang="en-US">
            <a:effectLst/>
          </a:endParaRPr>
        </a:p>
        <a:p>
          <a:pPr algn="l"/>
          <a:endParaRPr lang="en-US" sz="1100" b="1"/>
        </a:p>
      </xdr:txBody>
    </xdr:sp>
    <xdr:clientData/>
  </xdr:twoCellAnchor>
  <xdr:twoCellAnchor>
    <xdr:from>
      <xdr:col>2</xdr:col>
      <xdr:colOff>0</xdr:colOff>
      <xdr:row>338</xdr:row>
      <xdr:rowOff>0</xdr:rowOff>
    </xdr:from>
    <xdr:to>
      <xdr:col>3</xdr:col>
      <xdr:colOff>0</xdr:colOff>
      <xdr:row>338</xdr:row>
      <xdr:rowOff>196850</xdr:rowOff>
    </xdr:to>
    <xdr:sp macro="" textlink="">
      <xdr:nvSpPr>
        <xdr:cNvPr id="71" name="TextBox 70">
          <a:extLst>
            <a:ext uri="{FF2B5EF4-FFF2-40B4-BE49-F238E27FC236}">
              <a16:creationId xmlns:a16="http://schemas.microsoft.com/office/drawing/2014/main" id="{F9E40FBE-4CF3-4CAE-8104-6A74A674C3BE}"/>
            </a:ext>
          </a:extLst>
        </xdr:cNvPr>
        <xdr:cNvSpPr txBox="1"/>
      </xdr:nvSpPr>
      <xdr:spPr>
        <a:xfrm>
          <a:off x="3886200" y="90891360"/>
          <a:ext cx="18669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endParaRPr lang="en-US">
            <a:effectLst/>
          </a:endParaRPr>
        </a:p>
        <a:p>
          <a:pPr algn="l"/>
          <a:endParaRPr lang="en-US" sz="1100" b="1"/>
        </a:p>
      </xdr:txBody>
    </xdr:sp>
    <xdr:clientData/>
  </xdr:twoCellAnchor>
  <xdr:twoCellAnchor>
    <xdr:from>
      <xdr:col>2</xdr:col>
      <xdr:colOff>0</xdr:colOff>
      <xdr:row>345</xdr:row>
      <xdr:rowOff>0</xdr:rowOff>
    </xdr:from>
    <xdr:to>
      <xdr:col>3</xdr:col>
      <xdr:colOff>0</xdr:colOff>
      <xdr:row>345</xdr:row>
      <xdr:rowOff>196850</xdr:rowOff>
    </xdr:to>
    <xdr:sp macro="" textlink="">
      <xdr:nvSpPr>
        <xdr:cNvPr id="72" name="TextBox 71">
          <a:extLst>
            <a:ext uri="{FF2B5EF4-FFF2-40B4-BE49-F238E27FC236}">
              <a16:creationId xmlns:a16="http://schemas.microsoft.com/office/drawing/2014/main" id="{CF66975D-4F55-4B44-AD3C-5BF6567527D1}"/>
            </a:ext>
          </a:extLst>
        </xdr:cNvPr>
        <xdr:cNvSpPr txBox="1"/>
      </xdr:nvSpPr>
      <xdr:spPr>
        <a:xfrm>
          <a:off x="3886200" y="92262960"/>
          <a:ext cx="18669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endParaRPr lang="en-US">
            <a:effectLst/>
          </a:endParaRPr>
        </a:p>
        <a:p>
          <a:pPr algn="l"/>
          <a:endParaRPr lang="en-US" sz="1100" b="1"/>
        </a:p>
      </xdr:txBody>
    </xdr:sp>
    <xdr:clientData/>
  </xdr:twoCellAnchor>
  <xdr:twoCellAnchor>
    <xdr:from>
      <xdr:col>2</xdr:col>
      <xdr:colOff>0</xdr:colOff>
      <xdr:row>348</xdr:row>
      <xdr:rowOff>0</xdr:rowOff>
    </xdr:from>
    <xdr:to>
      <xdr:col>3</xdr:col>
      <xdr:colOff>0</xdr:colOff>
      <xdr:row>348</xdr:row>
      <xdr:rowOff>196850</xdr:rowOff>
    </xdr:to>
    <xdr:sp macro="" textlink="">
      <xdr:nvSpPr>
        <xdr:cNvPr id="73" name="TextBox 72">
          <a:extLst>
            <a:ext uri="{FF2B5EF4-FFF2-40B4-BE49-F238E27FC236}">
              <a16:creationId xmlns:a16="http://schemas.microsoft.com/office/drawing/2014/main" id="{A7FD6A3A-90B0-499F-A037-365197C30DED}"/>
            </a:ext>
          </a:extLst>
        </xdr:cNvPr>
        <xdr:cNvSpPr txBox="1"/>
      </xdr:nvSpPr>
      <xdr:spPr>
        <a:xfrm>
          <a:off x="3886200" y="92903040"/>
          <a:ext cx="18669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r>
            <a:rPr lang="en-US" sz="1100" b="1" baseline="0">
              <a:solidFill>
                <a:schemeClr val="dk1"/>
              </a:solidFill>
              <a:effectLst/>
              <a:latin typeface="+mn-lt"/>
              <a:ea typeface="+mn-ea"/>
              <a:cs typeface="+mn-cs"/>
            </a:rPr>
            <a:t> of weeks</a:t>
          </a:r>
          <a:endParaRPr lang="en-US">
            <a:effectLst/>
          </a:endParaRPr>
        </a:p>
        <a:p>
          <a:pPr algn="l"/>
          <a:endParaRPr lang="en-US" sz="1100" b="1"/>
        </a:p>
      </xdr:txBody>
    </xdr:sp>
    <xdr:clientData/>
  </xdr:twoCellAnchor>
  <xdr:twoCellAnchor>
    <xdr:from>
      <xdr:col>2</xdr:col>
      <xdr:colOff>0</xdr:colOff>
      <xdr:row>357</xdr:row>
      <xdr:rowOff>0</xdr:rowOff>
    </xdr:from>
    <xdr:to>
      <xdr:col>3</xdr:col>
      <xdr:colOff>0</xdr:colOff>
      <xdr:row>357</xdr:row>
      <xdr:rowOff>196850</xdr:rowOff>
    </xdr:to>
    <xdr:sp macro="" textlink="">
      <xdr:nvSpPr>
        <xdr:cNvPr id="74" name="TextBox 73">
          <a:extLst>
            <a:ext uri="{FF2B5EF4-FFF2-40B4-BE49-F238E27FC236}">
              <a16:creationId xmlns:a16="http://schemas.microsoft.com/office/drawing/2014/main" id="{0AAAEB84-5380-44B5-B749-C26B348C79D6}"/>
            </a:ext>
          </a:extLst>
        </xdr:cNvPr>
        <xdr:cNvSpPr txBox="1"/>
      </xdr:nvSpPr>
      <xdr:spPr>
        <a:xfrm>
          <a:off x="3886200" y="94640400"/>
          <a:ext cx="18669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370</xdr:row>
      <xdr:rowOff>0</xdr:rowOff>
    </xdr:from>
    <xdr:to>
      <xdr:col>3</xdr:col>
      <xdr:colOff>0</xdr:colOff>
      <xdr:row>370</xdr:row>
      <xdr:rowOff>196850</xdr:rowOff>
    </xdr:to>
    <xdr:sp macro="" textlink="">
      <xdr:nvSpPr>
        <xdr:cNvPr id="75" name="TextBox 74">
          <a:extLst>
            <a:ext uri="{FF2B5EF4-FFF2-40B4-BE49-F238E27FC236}">
              <a16:creationId xmlns:a16="http://schemas.microsoft.com/office/drawing/2014/main" id="{859CC963-2AC7-4074-A306-6C846FEE7960}"/>
            </a:ext>
          </a:extLst>
        </xdr:cNvPr>
        <xdr:cNvSpPr txBox="1"/>
      </xdr:nvSpPr>
      <xdr:spPr>
        <a:xfrm>
          <a:off x="3886200" y="97475040"/>
          <a:ext cx="18669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12700</xdr:colOff>
      <xdr:row>111</xdr:row>
      <xdr:rowOff>0</xdr:rowOff>
    </xdr:from>
    <xdr:to>
      <xdr:col>12</xdr:col>
      <xdr:colOff>19050</xdr:colOff>
      <xdr:row>120</xdr:row>
      <xdr:rowOff>50800</xdr:rowOff>
    </xdr:to>
    <xdr:sp macro="" textlink="">
      <xdr:nvSpPr>
        <xdr:cNvPr id="76" name="TextBox 75">
          <a:extLst>
            <a:ext uri="{FF2B5EF4-FFF2-40B4-BE49-F238E27FC236}">
              <a16:creationId xmlns:a16="http://schemas.microsoft.com/office/drawing/2014/main" id="{0BCCC1F7-D0BE-4B75-B56F-D370C885C146}"/>
            </a:ext>
          </a:extLst>
        </xdr:cNvPr>
        <xdr:cNvSpPr txBox="1"/>
      </xdr:nvSpPr>
      <xdr:spPr>
        <a:xfrm>
          <a:off x="614680" y="25085040"/>
          <a:ext cx="11131550" cy="16967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Number of Enrolled Students Awarded Aid: List the number of degree-seeking full-time and less-than-full-time undergraduates who applied for and were awarded financial aid from any source.</a:t>
          </a:r>
          <a:endParaRPr lang="en-US" sz="1100" b="0"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     Aid that is non-need-based but that was used to meet need should be counted as need-</a:t>
          </a:r>
        </a:p>
        <a:p>
          <a:r>
            <a:rPr lang="en-US" sz="1100" b="1" i="0" u="none" strike="noStrike">
              <a:solidFill>
                <a:schemeClr val="dk1"/>
              </a:solidFill>
              <a:effectLst/>
              <a:latin typeface="+mn-lt"/>
              <a:ea typeface="+mn-ea"/>
              <a:cs typeface="+mn-cs"/>
            </a:rPr>
            <a:t>      based aid.</a:t>
          </a:r>
        </a:p>
        <a:p>
          <a:r>
            <a:rPr lang="en-US" sz="1100" b="0" i="0" u="sng" strike="noStrike">
              <a:solidFill>
                <a:schemeClr val="dk1"/>
              </a:solidFill>
              <a:effectLst/>
              <a:latin typeface="+mn-lt"/>
              <a:ea typeface="+mn-ea"/>
              <a:cs typeface="+mn-cs"/>
            </a:rPr>
            <a:t>•     Numbers should reflect the cohort awarded the dollars reported in H1.</a:t>
          </a:r>
          <a:r>
            <a:rPr lang="en-US"/>
            <a:t> </a:t>
          </a:r>
        </a:p>
        <a:p>
          <a:r>
            <a:rPr lang="en-US" sz="1100" b="0" i="0" u="none" strike="noStrike">
              <a:solidFill>
                <a:schemeClr val="dk1"/>
              </a:solidFill>
              <a:effectLst/>
              <a:latin typeface="+mn-lt"/>
              <a:ea typeface="+mn-ea"/>
              <a:cs typeface="+mn-cs"/>
            </a:rPr>
            <a:t>•     In the chart below, students may be counted in more than one row, and full-time first-year students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should also be counted as full-time undergraduates.</a:t>
          </a:r>
        </a:p>
      </xdr:txBody>
    </xdr:sp>
    <xdr:clientData/>
  </xdr:twoCellAnchor>
  <xdr:twoCellAnchor>
    <xdr:from>
      <xdr:col>0</xdr:col>
      <xdr:colOff>0</xdr:colOff>
      <xdr:row>112</xdr:row>
      <xdr:rowOff>0</xdr:rowOff>
    </xdr:from>
    <xdr:to>
      <xdr:col>1</xdr:col>
      <xdr:colOff>4703</xdr:colOff>
      <xdr:row>113</xdr:row>
      <xdr:rowOff>10584</xdr:rowOff>
    </xdr:to>
    <xdr:sp macro="" textlink="">
      <xdr:nvSpPr>
        <xdr:cNvPr id="77" name="TextBox 76">
          <a:extLst>
            <a:ext uri="{FF2B5EF4-FFF2-40B4-BE49-F238E27FC236}">
              <a16:creationId xmlns:a16="http://schemas.microsoft.com/office/drawing/2014/main" id="{A33C6F9D-38BE-4065-9E27-EDAA544D4899}"/>
            </a:ext>
          </a:extLst>
        </xdr:cNvPr>
        <xdr:cNvSpPr txBox="1"/>
      </xdr:nvSpPr>
      <xdr:spPr>
        <a:xfrm>
          <a:off x="0" y="25267920"/>
          <a:ext cx="606683" cy="19346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H2</a:t>
          </a:r>
        </a:p>
      </xdr:txBody>
    </xdr:sp>
    <xdr:clientData/>
  </xdr:twoCellAnchor>
  <xdr:twoCellAnchor>
    <xdr:from>
      <xdr:col>2</xdr:col>
      <xdr:colOff>0</xdr:colOff>
      <xdr:row>78</xdr:row>
      <xdr:rowOff>0</xdr:rowOff>
    </xdr:from>
    <xdr:to>
      <xdr:col>3</xdr:col>
      <xdr:colOff>0</xdr:colOff>
      <xdr:row>79</xdr:row>
      <xdr:rowOff>12700</xdr:rowOff>
    </xdr:to>
    <xdr:sp macro="" textlink="">
      <xdr:nvSpPr>
        <xdr:cNvPr id="78" name="TextBox 77">
          <a:extLst>
            <a:ext uri="{FF2B5EF4-FFF2-40B4-BE49-F238E27FC236}">
              <a16:creationId xmlns:a16="http://schemas.microsoft.com/office/drawing/2014/main" id="{89A6E6A4-A2A2-4746-891E-75FEBE8CC465}"/>
            </a:ext>
          </a:extLst>
        </xdr:cNvPr>
        <xdr:cNvSpPr txBox="1"/>
      </xdr:nvSpPr>
      <xdr:spPr>
        <a:xfrm>
          <a:off x="3886200" y="14310360"/>
          <a:ext cx="1866900" cy="469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1</xdr:col>
      <xdr:colOff>6350</xdr:colOff>
      <xdr:row>78</xdr:row>
      <xdr:rowOff>6350</xdr:rowOff>
    </xdr:from>
    <xdr:to>
      <xdr:col>2</xdr:col>
      <xdr:colOff>6350</xdr:colOff>
      <xdr:row>79</xdr:row>
      <xdr:rowOff>0</xdr:rowOff>
    </xdr:to>
    <xdr:sp macro="" textlink="">
      <xdr:nvSpPr>
        <xdr:cNvPr id="79" name="TextBox 78">
          <a:extLst>
            <a:ext uri="{FF2B5EF4-FFF2-40B4-BE49-F238E27FC236}">
              <a16:creationId xmlns:a16="http://schemas.microsoft.com/office/drawing/2014/main" id="{8DAC06C9-BAD2-4E20-97EB-7A0F779FB695}"/>
            </a:ext>
          </a:extLst>
        </xdr:cNvPr>
        <xdr:cNvSpPr txBox="1"/>
      </xdr:nvSpPr>
      <xdr:spPr>
        <a:xfrm>
          <a:off x="608330" y="14316710"/>
          <a:ext cx="3284220" cy="450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Need-based</a:t>
          </a:r>
          <a:r>
            <a:rPr lang="en-US" sz="1100" b="1" i="0" u="none" strike="noStrike" baseline="0">
              <a:solidFill>
                <a:schemeClr val="dk1"/>
              </a:solidFill>
              <a:effectLst/>
              <a:latin typeface="+mn-lt"/>
              <a:ea typeface="+mn-ea"/>
              <a:cs typeface="+mn-cs"/>
            </a:rPr>
            <a:t> </a:t>
          </a:r>
          <a:r>
            <a:rPr lang="en-US" sz="1100" b="1" i="0" u="none" strike="noStrike">
              <a:solidFill>
                <a:schemeClr val="dk1"/>
              </a:solidFill>
              <a:effectLst/>
              <a:latin typeface="+mn-lt"/>
              <a:ea typeface="+mn-ea"/>
              <a:cs typeface="+mn-cs"/>
            </a:rPr>
            <a:t>(Include non-need-based aid use to meet need.)</a:t>
          </a:r>
          <a:endParaRPr lang="en-US" sz="1100" b="1"/>
        </a:p>
      </xdr:txBody>
    </xdr:sp>
    <xdr:clientData/>
  </xdr:twoCellAnchor>
  <xdr:twoCellAnchor>
    <xdr:from>
      <xdr:col>1</xdr:col>
      <xdr:colOff>0</xdr:colOff>
      <xdr:row>76</xdr:row>
      <xdr:rowOff>19050</xdr:rowOff>
    </xdr:from>
    <xdr:to>
      <xdr:col>2</xdr:col>
      <xdr:colOff>6350</xdr:colOff>
      <xdr:row>77</xdr:row>
      <xdr:rowOff>127000</xdr:rowOff>
    </xdr:to>
    <xdr:sp macro="" textlink="">
      <xdr:nvSpPr>
        <xdr:cNvPr id="80" name="TextBox 79">
          <a:extLst>
            <a:ext uri="{FF2B5EF4-FFF2-40B4-BE49-F238E27FC236}">
              <a16:creationId xmlns:a16="http://schemas.microsoft.com/office/drawing/2014/main" id="{EA3E9C7A-C285-4D5C-A02B-B0E4977E323D}"/>
            </a:ext>
          </a:extLst>
        </xdr:cNvPr>
        <xdr:cNvSpPr txBox="1"/>
      </xdr:nvSpPr>
      <xdr:spPr>
        <a:xfrm>
          <a:off x="601980" y="13963650"/>
          <a:ext cx="3290570" cy="2908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Aid Awarded</a:t>
          </a:r>
          <a:endParaRPr lang="en-US">
            <a:effectLst/>
          </a:endParaRPr>
        </a:p>
      </xdr:txBody>
    </xdr:sp>
    <xdr:clientData/>
  </xdr:twoCellAnchor>
  <xdr:twoCellAnchor>
    <xdr:from>
      <xdr:col>2</xdr:col>
      <xdr:colOff>0</xdr:colOff>
      <xdr:row>79</xdr:row>
      <xdr:rowOff>0</xdr:rowOff>
    </xdr:from>
    <xdr:to>
      <xdr:col>3</xdr:col>
      <xdr:colOff>0</xdr:colOff>
      <xdr:row>80</xdr:row>
      <xdr:rowOff>12700</xdr:rowOff>
    </xdr:to>
    <xdr:sp macro="" textlink="">
      <xdr:nvSpPr>
        <xdr:cNvPr id="81" name="TextBox 80">
          <a:extLst>
            <a:ext uri="{FF2B5EF4-FFF2-40B4-BE49-F238E27FC236}">
              <a16:creationId xmlns:a16="http://schemas.microsoft.com/office/drawing/2014/main" id="{ED75448C-DD54-484B-ABDD-6E1D8BB02338}"/>
            </a:ext>
          </a:extLst>
        </xdr:cNvPr>
        <xdr:cNvSpPr txBox="1"/>
      </xdr:nvSpPr>
      <xdr:spPr>
        <a:xfrm>
          <a:off x="3886200" y="14767560"/>
          <a:ext cx="1866900" cy="19558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85</xdr:row>
      <xdr:rowOff>0</xdr:rowOff>
    </xdr:from>
    <xdr:to>
      <xdr:col>3</xdr:col>
      <xdr:colOff>0</xdr:colOff>
      <xdr:row>86</xdr:row>
      <xdr:rowOff>12700</xdr:rowOff>
    </xdr:to>
    <xdr:sp macro="" textlink="">
      <xdr:nvSpPr>
        <xdr:cNvPr id="82" name="TextBox 81">
          <a:extLst>
            <a:ext uri="{FF2B5EF4-FFF2-40B4-BE49-F238E27FC236}">
              <a16:creationId xmlns:a16="http://schemas.microsoft.com/office/drawing/2014/main" id="{4281D175-E4DB-4319-8D18-E3FB2BD212A9}"/>
            </a:ext>
          </a:extLst>
        </xdr:cNvPr>
        <xdr:cNvSpPr txBox="1"/>
      </xdr:nvSpPr>
      <xdr:spPr>
        <a:xfrm>
          <a:off x="3886200" y="16870680"/>
          <a:ext cx="18669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94</xdr:row>
      <xdr:rowOff>0</xdr:rowOff>
    </xdr:from>
    <xdr:to>
      <xdr:col>3</xdr:col>
      <xdr:colOff>6350</xdr:colOff>
      <xdr:row>94</xdr:row>
      <xdr:rowOff>476250</xdr:rowOff>
    </xdr:to>
    <xdr:sp macro="" textlink="">
      <xdr:nvSpPr>
        <xdr:cNvPr id="83" name="TextBox 82">
          <a:extLst>
            <a:ext uri="{FF2B5EF4-FFF2-40B4-BE49-F238E27FC236}">
              <a16:creationId xmlns:a16="http://schemas.microsoft.com/office/drawing/2014/main" id="{B01FD37C-44DA-4996-B258-A75E16DF7D06}"/>
            </a:ext>
          </a:extLst>
        </xdr:cNvPr>
        <xdr:cNvSpPr txBox="1"/>
      </xdr:nvSpPr>
      <xdr:spPr>
        <a:xfrm>
          <a:off x="3886200" y="19613880"/>
          <a:ext cx="1873250" cy="476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0</xdr:col>
      <xdr:colOff>596900</xdr:colOff>
      <xdr:row>94</xdr:row>
      <xdr:rowOff>6350</xdr:rowOff>
    </xdr:from>
    <xdr:to>
      <xdr:col>2</xdr:col>
      <xdr:colOff>6350</xdr:colOff>
      <xdr:row>94</xdr:row>
      <xdr:rowOff>647700</xdr:rowOff>
    </xdr:to>
    <xdr:sp macro="" textlink="">
      <xdr:nvSpPr>
        <xdr:cNvPr id="84" name="TextBox 83">
          <a:extLst>
            <a:ext uri="{FF2B5EF4-FFF2-40B4-BE49-F238E27FC236}">
              <a16:creationId xmlns:a16="http://schemas.microsoft.com/office/drawing/2014/main" id="{9E8D0E09-7F70-452A-B778-E481DD1E650B}"/>
            </a:ext>
          </a:extLst>
        </xdr:cNvPr>
        <xdr:cNvSpPr txBox="1"/>
      </xdr:nvSpPr>
      <xdr:spPr>
        <a:xfrm>
          <a:off x="596900" y="19620230"/>
          <a:ext cx="3295650" cy="48133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Non-need-based</a:t>
          </a:r>
          <a:r>
            <a:rPr lang="en-US" sz="1100" b="1" i="0" u="none" strike="noStrike" baseline="0">
              <a:solidFill>
                <a:schemeClr val="dk1"/>
              </a:solidFill>
              <a:effectLst/>
              <a:latin typeface="+mn-lt"/>
              <a:ea typeface="+mn-ea"/>
              <a:cs typeface="+mn-cs"/>
            </a:rPr>
            <a:t> </a:t>
          </a:r>
          <a:r>
            <a:rPr lang="en-US" sz="1100" b="1" i="0" u="none" strike="noStrike">
              <a:solidFill>
                <a:schemeClr val="dk1"/>
              </a:solidFill>
              <a:effectLst/>
              <a:latin typeface="+mn-lt"/>
              <a:ea typeface="+mn-ea"/>
              <a:cs typeface="+mn-cs"/>
            </a:rPr>
            <a:t>(Exclude non-need-based aid use to meet need.)</a:t>
          </a:r>
          <a:endParaRPr lang="en-US" sz="1100" b="1"/>
        </a:p>
      </xdr:txBody>
    </xdr:sp>
    <xdr:clientData/>
  </xdr:twoCellAnchor>
  <xdr:twoCellAnchor>
    <xdr:from>
      <xdr:col>2</xdr:col>
      <xdr:colOff>0</xdr:colOff>
      <xdr:row>95</xdr:row>
      <xdr:rowOff>0</xdr:rowOff>
    </xdr:from>
    <xdr:to>
      <xdr:col>3</xdr:col>
      <xdr:colOff>0</xdr:colOff>
      <xdr:row>96</xdr:row>
      <xdr:rowOff>12700</xdr:rowOff>
    </xdr:to>
    <xdr:sp macro="" textlink="">
      <xdr:nvSpPr>
        <xdr:cNvPr id="85" name="TextBox 84">
          <a:extLst>
            <a:ext uri="{FF2B5EF4-FFF2-40B4-BE49-F238E27FC236}">
              <a16:creationId xmlns:a16="http://schemas.microsoft.com/office/drawing/2014/main" id="{9360E18F-4C15-4D12-AAF7-607CA6BC247C}"/>
            </a:ext>
          </a:extLst>
        </xdr:cNvPr>
        <xdr:cNvSpPr txBox="1"/>
      </xdr:nvSpPr>
      <xdr:spPr>
        <a:xfrm>
          <a:off x="3886200" y="20101560"/>
          <a:ext cx="1866900" cy="19558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101</xdr:row>
      <xdr:rowOff>0</xdr:rowOff>
    </xdr:from>
    <xdr:to>
      <xdr:col>3</xdr:col>
      <xdr:colOff>0</xdr:colOff>
      <xdr:row>102</xdr:row>
      <xdr:rowOff>12700</xdr:rowOff>
    </xdr:to>
    <xdr:sp macro="" textlink="">
      <xdr:nvSpPr>
        <xdr:cNvPr id="86" name="TextBox 85">
          <a:extLst>
            <a:ext uri="{FF2B5EF4-FFF2-40B4-BE49-F238E27FC236}">
              <a16:creationId xmlns:a16="http://schemas.microsoft.com/office/drawing/2014/main" id="{0E24ED4A-DEC4-46D0-8F43-B406768E81DE}"/>
            </a:ext>
          </a:extLst>
        </xdr:cNvPr>
        <xdr:cNvSpPr txBox="1"/>
      </xdr:nvSpPr>
      <xdr:spPr>
        <a:xfrm>
          <a:off x="3886200" y="22158960"/>
          <a:ext cx="18669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103</xdr:row>
      <xdr:rowOff>0</xdr:rowOff>
    </xdr:from>
    <xdr:to>
      <xdr:col>3</xdr:col>
      <xdr:colOff>0</xdr:colOff>
      <xdr:row>104</xdr:row>
      <xdr:rowOff>12700</xdr:rowOff>
    </xdr:to>
    <xdr:sp macro="" textlink="">
      <xdr:nvSpPr>
        <xdr:cNvPr id="87" name="TextBox 86">
          <a:extLst>
            <a:ext uri="{FF2B5EF4-FFF2-40B4-BE49-F238E27FC236}">
              <a16:creationId xmlns:a16="http://schemas.microsoft.com/office/drawing/2014/main" id="{9DDC8B1C-209C-4F86-9265-E9EDB6FF7AC0}"/>
            </a:ext>
          </a:extLst>
        </xdr:cNvPr>
        <xdr:cNvSpPr txBox="1"/>
      </xdr:nvSpPr>
      <xdr:spPr>
        <a:xfrm>
          <a:off x="3886200" y="22570440"/>
          <a:ext cx="1866900" cy="19558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133</xdr:row>
      <xdr:rowOff>0</xdr:rowOff>
    </xdr:from>
    <xdr:to>
      <xdr:col>3</xdr:col>
      <xdr:colOff>0</xdr:colOff>
      <xdr:row>134</xdr:row>
      <xdr:rowOff>0</xdr:rowOff>
    </xdr:to>
    <xdr:sp macro="" textlink="">
      <xdr:nvSpPr>
        <xdr:cNvPr id="88" name="TextBox 87">
          <a:extLst>
            <a:ext uri="{FF2B5EF4-FFF2-40B4-BE49-F238E27FC236}">
              <a16:creationId xmlns:a16="http://schemas.microsoft.com/office/drawing/2014/main" id="{9B498FE3-F7A6-4905-9890-57AE4C028ECB}"/>
            </a:ext>
          </a:extLst>
        </xdr:cNvPr>
        <xdr:cNvSpPr txBox="1"/>
      </xdr:nvSpPr>
      <xdr:spPr>
        <a:xfrm>
          <a:off x="3886200" y="30449520"/>
          <a:ext cx="1866900" cy="19812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2</xdr:col>
      <xdr:colOff>0</xdr:colOff>
      <xdr:row>135</xdr:row>
      <xdr:rowOff>0</xdr:rowOff>
    </xdr:from>
    <xdr:to>
      <xdr:col>3</xdr:col>
      <xdr:colOff>0</xdr:colOff>
      <xdr:row>136</xdr:row>
      <xdr:rowOff>12700</xdr:rowOff>
    </xdr:to>
    <xdr:sp macro="" textlink="">
      <xdr:nvSpPr>
        <xdr:cNvPr id="89" name="TextBox 88">
          <a:extLst>
            <a:ext uri="{FF2B5EF4-FFF2-40B4-BE49-F238E27FC236}">
              <a16:creationId xmlns:a16="http://schemas.microsoft.com/office/drawing/2014/main" id="{44E31743-A7D7-43D8-A419-C3C93B183E0E}"/>
            </a:ext>
          </a:extLst>
        </xdr:cNvPr>
        <xdr:cNvSpPr txBox="1"/>
      </xdr:nvSpPr>
      <xdr:spPr>
        <a:xfrm>
          <a:off x="3886200" y="31562040"/>
          <a:ext cx="1866900" cy="19558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151</xdr:row>
      <xdr:rowOff>0</xdr:rowOff>
    </xdr:from>
    <xdr:to>
      <xdr:col>3</xdr:col>
      <xdr:colOff>0</xdr:colOff>
      <xdr:row>152</xdr:row>
      <xdr:rowOff>0</xdr:rowOff>
    </xdr:to>
    <xdr:sp macro="" textlink="">
      <xdr:nvSpPr>
        <xdr:cNvPr id="90" name="TextBox 89">
          <a:extLst>
            <a:ext uri="{FF2B5EF4-FFF2-40B4-BE49-F238E27FC236}">
              <a16:creationId xmlns:a16="http://schemas.microsoft.com/office/drawing/2014/main" id="{B53EFB71-B582-4CC7-9412-2E6CC964BD4B}"/>
            </a:ext>
          </a:extLst>
        </xdr:cNvPr>
        <xdr:cNvSpPr txBox="1"/>
      </xdr:nvSpPr>
      <xdr:spPr>
        <a:xfrm>
          <a:off x="3886200" y="37246560"/>
          <a:ext cx="1866900" cy="19812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2</xdr:col>
      <xdr:colOff>0</xdr:colOff>
      <xdr:row>153</xdr:row>
      <xdr:rowOff>0</xdr:rowOff>
    </xdr:from>
    <xdr:to>
      <xdr:col>3</xdr:col>
      <xdr:colOff>0</xdr:colOff>
      <xdr:row>154</xdr:row>
      <xdr:rowOff>12700</xdr:rowOff>
    </xdr:to>
    <xdr:sp macro="" textlink="">
      <xdr:nvSpPr>
        <xdr:cNvPr id="91" name="TextBox 90">
          <a:extLst>
            <a:ext uri="{FF2B5EF4-FFF2-40B4-BE49-F238E27FC236}">
              <a16:creationId xmlns:a16="http://schemas.microsoft.com/office/drawing/2014/main" id="{0A299288-C4E0-4D96-BFCB-4FC296C99463}"/>
            </a:ext>
          </a:extLst>
        </xdr:cNvPr>
        <xdr:cNvSpPr txBox="1"/>
      </xdr:nvSpPr>
      <xdr:spPr>
        <a:xfrm>
          <a:off x="3886200" y="38359080"/>
          <a:ext cx="1866900" cy="19558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160</xdr:row>
      <xdr:rowOff>0</xdr:rowOff>
    </xdr:from>
    <xdr:to>
      <xdr:col>3</xdr:col>
      <xdr:colOff>0</xdr:colOff>
      <xdr:row>161</xdr:row>
      <xdr:rowOff>38100</xdr:rowOff>
    </xdr:to>
    <xdr:sp macro="" textlink="">
      <xdr:nvSpPr>
        <xdr:cNvPr id="92" name="TextBox 91">
          <a:extLst>
            <a:ext uri="{FF2B5EF4-FFF2-40B4-BE49-F238E27FC236}">
              <a16:creationId xmlns:a16="http://schemas.microsoft.com/office/drawing/2014/main" id="{AD148BDF-D026-4009-921E-4CE63E213E17}"/>
            </a:ext>
          </a:extLst>
        </xdr:cNvPr>
        <xdr:cNvSpPr txBox="1"/>
      </xdr:nvSpPr>
      <xdr:spPr>
        <a:xfrm>
          <a:off x="3886200" y="41102280"/>
          <a:ext cx="1866900" cy="22098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169</xdr:row>
      <xdr:rowOff>0</xdr:rowOff>
    </xdr:from>
    <xdr:to>
      <xdr:col>3</xdr:col>
      <xdr:colOff>0</xdr:colOff>
      <xdr:row>170</xdr:row>
      <xdr:rowOff>0</xdr:rowOff>
    </xdr:to>
    <xdr:sp macro="" textlink="">
      <xdr:nvSpPr>
        <xdr:cNvPr id="93" name="TextBox 92">
          <a:extLst>
            <a:ext uri="{FF2B5EF4-FFF2-40B4-BE49-F238E27FC236}">
              <a16:creationId xmlns:a16="http://schemas.microsoft.com/office/drawing/2014/main" id="{6F1396FF-AC86-4BAC-8A3B-8185E48FB516}"/>
            </a:ext>
          </a:extLst>
        </xdr:cNvPr>
        <xdr:cNvSpPr txBox="1"/>
      </xdr:nvSpPr>
      <xdr:spPr>
        <a:xfrm>
          <a:off x="3886200" y="44394120"/>
          <a:ext cx="1866900" cy="19812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2</xdr:col>
      <xdr:colOff>0</xdr:colOff>
      <xdr:row>171</xdr:row>
      <xdr:rowOff>0</xdr:rowOff>
    </xdr:from>
    <xdr:to>
      <xdr:col>3</xdr:col>
      <xdr:colOff>0</xdr:colOff>
      <xdr:row>172</xdr:row>
      <xdr:rowOff>12700</xdr:rowOff>
    </xdr:to>
    <xdr:sp macro="" textlink="">
      <xdr:nvSpPr>
        <xdr:cNvPr id="94" name="TextBox 93">
          <a:extLst>
            <a:ext uri="{FF2B5EF4-FFF2-40B4-BE49-F238E27FC236}">
              <a16:creationId xmlns:a16="http://schemas.microsoft.com/office/drawing/2014/main" id="{48E3C2CB-6301-4357-A431-F5CDCD453E3C}"/>
            </a:ext>
          </a:extLst>
        </xdr:cNvPr>
        <xdr:cNvSpPr txBox="1"/>
      </xdr:nvSpPr>
      <xdr:spPr>
        <a:xfrm>
          <a:off x="3886200" y="45506640"/>
          <a:ext cx="1866900" cy="19558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193</xdr:row>
      <xdr:rowOff>0</xdr:rowOff>
    </xdr:from>
    <xdr:to>
      <xdr:col>3</xdr:col>
      <xdr:colOff>0</xdr:colOff>
      <xdr:row>194</xdr:row>
      <xdr:rowOff>12700</xdr:rowOff>
    </xdr:to>
    <xdr:sp macro="" textlink="">
      <xdr:nvSpPr>
        <xdr:cNvPr id="95" name="TextBox 94">
          <a:extLst>
            <a:ext uri="{FF2B5EF4-FFF2-40B4-BE49-F238E27FC236}">
              <a16:creationId xmlns:a16="http://schemas.microsoft.com/office/drawing/2014/main" id="{8B2E12D7-DB60-455F-AC29-5B66A36E2CA2}"/>
            </a:ext>
          </a:extLst>
        </xdr:cNvPr>
        <xdr:cNvSpPr txBox="1"/>
      </xdr:nvSpPr>
      <xdr:spPr>
        <a:xfrm>
          <a:off x="3886200" y="51541680"/>
          <a:ext cx="1866900" cy="19558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197</xdr:row>
      <xdr:rowOff>0</xdr:rowOff>
    </xdr:from>
    <xdr:to>
      <xdr:col>3</xdr:col>
      <xdr:colOff>0</xdr:colOff>
      <xdr:row>198</xdr:row>
      <xdr:rowOff>12700</xdr:rowOff>
    </xdr:to>
    <xdr:sp macro="" textlink="">
      <xdr:nvSpPr>
        <xdr:cNvPr id="96" name="TextBox 95">
          <a:extLst>
            <a:ext uri="{FF2B5EF4-FFF2-40B4-BE49-F238E27FC236}">
              <a16:creationId xmlns:a16="http://schemas.microsoft.com/office/drawing/2014/main" id="{BC509BEA-06D1-4889-A0D5-E44C34340E4C}"/>
            </a:ext>
          </a:extLst>
        </xdr:cNvPr>
        <xdr:cNvSpPr txBox="1"/>
      </xdr:nvSpPr>
      <xdr:spPr>
        <a:xfrm>
          <a:off x="3886200" y="52638960"/>
          <a:ext cx="1866900" cy="19558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195</xdr:row>
      <xdr:rowOff>0</xdr:rowOff>
    </xdr:from>
    <xdr:to>
      <xdr:col>3</xdr:col>
      <xdr:colOff>0</xdr:colOff>
      <xdr:row>196</xdr:row>
      <xdr:rowOff>12700</xdr:rowOff>
    </xdr:to>
    <xdr:sp macro="" textlink="">
      <xdr:nvSpPr>
        <xdr:cNvPr id="97" name="TextBox 96">
          <a:extLst>
            <a:ext uri="{FF2B5EF4-FFF2-40B4-BE49-F238E27FC236}">
              <a16:creationId xmlns:a16="http://schemas.microsoft.com/office/drawing/2014/main" id="{B4D2BED3-EB95-471C-ACEA-03C1B7F70AF5}"/>
            </a:ext>
          </a:extLst>
        </xdr:cNvPr>
        <xdr:cNvSpPr txBox="1"/>
      </xdr:nvSpPr>
      <xdr:spPr>
        <a:xfrm>
          <a:off x="3886200" y="52090320"/>
          <a:ext cx="1866900" cy="19558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0</xdr:col>
      <xdr:colOff>596900</xdr:colOff>
      <xdr:row>199</xdr:row>
      <xdr:rowOff>171450</xdr:rowOff>
    </xdr:from>
    <xdr:to>
      <xdr:col>2</xdr:col>
      <xdr:colOff>6350</xdr:colOff>
      <xdr:row>201</xdr:row>
      <xdr:rowOff>19050</xdr:rowOff>
    </xdr:to>
    <xdr:sp macro="" textlink="">
      <xdr:nvSpPr>
        <xdr:cNvPr id="98" name="TextBox 97">
          <a:extLst>
            <a:ext uri="{FF2B5EF4-FFF2-40B4-BE49-F238E27FC236}">
              <a16:creationId xmlns:a16="http://schemas.microsoft.com/office/drawing/2014/main" id="{AEC0947B-26BD-4FEF-ABFB-39619D7347B7}"/>
            </a:ext>
          </a:extLst>
        </xdr:cNvPr>
        <xdr:cNvSpPr txBox="1"/>
      </xdr:nvSpPr>
      <xdr:spPr>
        <a:xfrm>
          <a:off x="596900" y="53541930"/>
          <a:ext cx="3295650" cy="25908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Full-time Undergrad</a:t>
          </a:r>
          <a:r>
            <a:rPr lang="en-US" sz="1100" b="1" i="0" u="none" strike="noStrike" baseline="0">
              <a:solidFill>
                <a:schemeClr val="dk1"/>
              </a:solidFill>
              <a:effectLst/>
              <a:latin typeface="+mn-lt"/>
              <a:ea typeface="+mn-ea"/>
              <a:cs typeface="+mn-cs"/>
            </a:rPr>
            <a:t> </a:t>
          </a:r>
          <a:r>
            <a:rPr lang="en-US" sz="1100" b="1" i="0" u="none" strike="noStrike">
              <a:solidFill>
                <a:schemeClr val="dk1"/>
              </a:solidFill>
              <a:effectLst/>
              <a:latin typeface="+mn-lt"/>
              <a:ea typeface="+mn-ea"/>
              <a:cs typeface="+mn-cs"/>
            </a:rPr>
            <a:t>(Incl. First-year.)</a:t>
          </a:r>
          <a:endParaRPr lang="en-US"/>
        </a:p>
        <a:p>
          <a:pPr algn="l"/>
          <a:endParaRPr lang="en-US" sz="1100" b="1"/>
        </a:p>
      </xdr:txBody>
    </xdr:sp>
    <xdr:clientData/>
  </xdr:twoCellAnchor>
  <xdr:twoCellAnchor>
    <xdr:from>
      <xdr:col>2</xdr:col>
      <xdr:colOff>0</xdr:colOff>
      <xdr:row>200</xdr:row>
      <xdr:rowOff>0</xdr:rowOff>
    </xdr:from>
    <xdr:to>
      <xdr:col>3</xdr:col>
      <xdr:colOff>0</xdr:colOff>
      <xdr:row>201</xdr:row>
      <xdr:rowOff>12700</xdr:rowOff>
    </xdr:to>
    <xdr:sp macro="" textlink="">
      <xdr:nvSpPr>
        <xdr:cNvPr id="99" name="TextBox 98">
          <a:extLst>
            <a:ext uri="{FF2B5EF4-FFF2-40B4-BE49-F238E27FC236}">
              <a16:creationId xmlns:a16="http://schemas.microsoft.com/office/drawing/2014/main" id="{ECC4D117-0486-416E-99E9-77B75C73466A}"/>
            </a:ext>
          </a:extLst>
        </xdr:cNvPr>
        <xdr:cNvSpPr txBox="1"/>
      </xdr:nvSpPr>
      <xdr:spPr>
        <a:xfrm>
          <a:off x="3886200" y="53553360"/>
          <a:ext cx="18669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202</xdr:row>
      <xdr:rowOff>0</xdr:rowOff>
    </xdr:from>
    <xdr:to>
      <xdr:col>3</xdr:col>
      <xdr:colOff>0</xdr:colOff>
      <xdr:row>203</xdr:row>
      <xdr:rowOff>12700</xdr:rowOff>
    </xdr:to>
    <xdr:sp macro="" textlink="">
      <xdr:nvSpPr>
        <xdr:cNvPr id="100" name="TextBox 99">
          <a:extLst>
            <a:ext uri="{FF2B5EF4-FFF2-40B4-BE49-F238E27FC236}">
              <a16:creationId xmlns:a16="http://schemas.microsoft.com/office/drawing/2014/main" id="{6013D2C9-3890-447E-9A2D-3A982058F1B2}"/>
            </a:ext>
          </a:extLst>
        </xdr:cNvPr>
        <xdr:cNvSpPr txBox="1"/>
      </xdr:nvSpPr>
      <xdr:spPr>
        <a:xfrm>
          <a:off x="3886200" y="54513480"/>
          <a:ext cx="1866900" cy="19558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206</xdr:row>
      <xdr:rowOff>0</xdr:rowOff>
    </xdr:from>
    <xdr:to>
      <xdr:col>3</xdr:col>
      <xdr:colOff>0</xdr:colOff>
      <xdr:row>207</xdr:row>
      <xdr:rowOff>12700</xdr:rowOff>
    </xdr:to>
    <xdr:sp macro="" textlink="">
      <xdr:nvSpPr>
        <xdr:cNvPr id="101" name="TextBox 100">
          <a:extLst>
            <a:ext uri="{FF2B5EF4-FFF2-40B4-BE49-F238E27FC236}">
              <a16:creationId xmlns:a16="http://schemas.microsoft.com/office/drawing/2014/main" id="{08BD646C-677D-4900-8F84-9D851C95DDF4}"/>
            </a:ext>
          </a:extLst>
        </xdr:cNvPr>
        <xdr:cNvSpPr txBox="1"/>
      </xdr:nvSpPr>
      <xdr:spPr>
        <a:xfrm>
          <a:off x="3886200" y="55610760"/>
          <a:ext cx="1866900" cy="19558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204</xdr:row>
      <xdr:rowOff>0</xdr:rowOff>
    </xdr:from>
    <xdr:to>
      <xdr:col>3</xdr:col>
      <xdr:colOff>0</xdr:colOff>
      <xdr:row>205</xdr:row>
      <xdr:rowOff>12700</xdr:rowOff>
    </xdr:to>
    <xdr:sp macro="" textlink="">
      <xdr:nvSpPr>
        <xdr:cNvPr id="102" name="TextBox 101">
          <a:extLst>
            <a:ext uri="{FF2B5EF4-FFF2-40B4-BE49-F238E27FC236}">
              <a16:creationId xmlns:a16="http://schemas.microsoft.com/office/drawing/2014/main" id="{C33F6003-BF73-406D-9B2B-033E3F4D2025}"/>
            </a:ext>
          </a:extLst>
        </xdr:cNvPr>
        <xdr:cNvSpPr txBox="1"/>
      </xdr:nvSpPr>
      <xdr:spPr>
        <a:xfrm>
          <a:off x="3886200" y="55062120"/>
          <a:ext cx="1866900" cy="19558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0</xdr:col>
      <xdr:colOff>596900</xdr:colOff>
      <xdr:row>208</xdr:row>
      <xdr:rowOff>171450</xdr:rowOff>
    </xdr:from>
    <xdr:to>
      <xdr:col>2</xdr:col>
      <xdr:colOff>6350</xdr:colOff>
      <xdr:row>210</xdr:row>
      <xdr:rowOff>19050</xdr:rowOff>
    </xdr:to>
    <xdr:sp macro="" textlink="">
      <xdr:nvSpPr>
        <xdr:cNvPr id="103" name="TextBox 102">
          <a:extLst>
            <a:ext uri="{FF2B5EF4-FFF2-40B4-BE49-F238E27FC236}">
              <a16:creationId xmlns:a16="http://schemas.microsoft.com/office/drawing/2014/main" id="{F869231F-C0DC-4C46-AE8E-B81C22CB5102}"/>
            </a:ext>
          </a:extLst>
        </xdr:cNvPr>
        <xdr:cNvSpPr txBox="1"/>
      </xdr:nvSpPr>
      <xdr:spPr>
        <a:xfrm>
          <a:off x="596900" y="56513730"/>
          <a:ext cx="3295650" cy="25908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Less Than Full-time Undergrad</a:t>
          </a:r>
          <a:endParaRPr lang="en-US" sz="1100" b="1"/>
        </a:p>
      </xdr:txBody>
    </xdr:sp>
    <xdr:clientData/>
  </xdr:twoCellAnchor>
  <xdr:twoCellAnchor>
    <xdr:from>
      <xdr:col>2</xdr:col>
      <xdr:colOff>0</xdr:colOff>
      <xdr:row>209</xdr:row>
      <xdr:rowOff>0</xdr:rowOff>
    </xdr:from>
    <xdr:to>
      <xdr:col>3</xdr:col>
      <xdr:colOff>0</xdr:colOff>
      <xdr:row>210</xdr:row>
      <xdr:rowOff>12700</xdr:rowOff>
    </xdr:to>
    <xdr:sp macro="" textlink="">
      <xdr:nvSpPr>
        <xdr:cNvPr id="104" name="TextBox 103">
          <a:extLst>
            <a:ext uri="{FF2B5EF4-FFF2-40B4-BE49-F238E27FC236}">
              <a16:creationId xmlns:a16="http://schemas.microsoft.com/office/drawing/2014/main" id="{AC082829-12A4-4D5D-91BD-5C884C01685A}"/>
            </a:ext>
          </a:extLst>
        </xdr:cNvPr>
        <xdr:cNvSpPr txBox="1"/>
      </xdr:nvSpPr>
      <xdr:spPr>
        <a:xfrm>
          <a:off x="3886200" y="56525160"/>
          <a:ext cx="18669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211</xdr:row>
      <xdr:rowOff>0</xdr:rowOff>
    </xdr:from>
    <xdr:to>
      <xdr:col>3</xdr:col>
      <xdr:colOff>0</xdr:colOff>
      <xdr:row>212</xdr:row>
      <xdr:rowOff>12700</xdr:rowOff>
    </xdr:to>
    <xdr:sp macro="" textlink="">
      <xdr:nvSpPr>
        <xdr:cNvPr id="105" name="TextBox 104">
          <a:extLst>
            <a:ext uri="{FF2B5EF4-FFF2-40B4-BE49-F238E27FC236}">
              <a16:creationId xmlns:a16="http://schemas.microsoft.com/office/drawing/2014/main" id="{31CD6B51-276C-428A-83D0-AB48428046E5}"/>
            </a:ext>
          </a:extLst>
        </xdr:cNvPr>
        <xdr:cNvSpPr txBox="1"/>
      </xdr:nvSpPr>
      <xdr:spPr>
        <a:xfrm>
          <a:off x="3886200" y="57485280"/>
          <a:ext cx="1866900" cy="19558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215</xdr:row>
      <xdr:rowOff>0</xdr:rowOff>
    </xdr:from>
    <xdr:to>
      <xdr:col>3</xdr:col>
      <xdr:colOff>0</xdr:colOff>
      <xdr:row>216</xdr:row>
      <xdr:rowOff>12700</xdr:rowOff>
    </xdr:to>
    <xdr:sp macro="" textlink="">
      <xdr:nvSpPr>
        <xdr:cNvPr id="106" name="TextBox 105">
          <a:extLst>
            <a:ext uri="{FF2B5EF4-FFF2-40B4-BE49-F238E27FC236}">
              <a16:creationId xmlns:a16="http://schemas.microsoft.com/office/drawing/2014/main" id="{DBC1E08C-BA50-402A-9B27-28EB364721F2}"/>
            </a:ext>
          </a:extLst>
        </xdr:cNvPr>
        <xdr:cNvSpPr txBox="1"/>
      </xdr:nvSpPr>
      <xdr:spPr>
        <a:xfrm>
          <a:off x="3886200" y="58582560"/>
          <a:ext cx="1866900" cy="19558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213</xdr:row>
      <xdr:rowOff>0</xdr:rowOff>
    </xdr:from>
    <xdr:to>
      <xdr:col>3</xdr:col>
      <xdr:colOff>0</xdr:colOff>
      <xdr:row>214</xdr:row>
      <xdr:rowOff>12700</xdr:rowOff>
    </xdr:to>
    <xdr:sp macro="" textlink="">
      <xdr:nvSpPr>
        <xdr:cNvPr id="107" name="TextBox 106">
          <a:extLst>
            <a:ext uri="{FF2B5EF4-FFF2-40B4-BE49-F238E27FC236}">
              <a16:creationId xmlns:a16="http://schemas.microsoft.com/office/drawing/2014/main" id="{FB94AEEF-1E9A-40DF-B5E5-F24EB73184E2}"/>
            </a:ext>
          </a:extLst>
        </xdr:cNvPr>
        <xdr:cNvSpPr txBox="1"/>
      </xdr:nvSpPr>
      <xdr:spPr>
        <a:xfrm>
          <a:off x="3886200" y="58033920"/>
          <a:ext cx="1866900" cy="19558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12700</xdr:colOff>
      <xdr:row>298</xdr:row>
      <xdr:rowOff>222250</xdr:rowOff>
    </xdr:from>
    <xdr:to>
      <xdr:col>3</xdr:col>
      <xdr:colOff>12700</xdr:colOff>
      <xdr:row>300</xdr:row>
      <xdr:rowOff>0</xdr:rowOff>
    </xdr:to>
    <xdr:sp macro="" textlink="">
      <xdr:nvSpPr>
        <xdr:cNvPr id="108" name="TextBox 107">
          <a:extLst>
            <a:ext uri="{FF2B5EF4-FFF2-40B4-BE49-F238E27FC236}">
              <a16:creationId xmlns:a16="http://schemas.microsoft.com/office/drawing/2014/main" id="{FE3ADF36-936E-408B-8C88-C62D6330372B}"/>
            </a:ext>
          </a:extLst>
        </xdr:cNvPr>
        <xdr:cNvSpPr txBox="1"/>
      </xdr:nvSpPr>
      <xdr:spPr>
        <a:xfrm>
          <a:off x="3898900" y="82624930"/>
          <a:ext cx="1866900" cy="25019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399</xdr:row>
      <xdr:rowOff>12700</xdr:rowOff>
    </xdr:from>
    <xdr:to>
      <xdr:col>3</xdr:col>
      <xdr:colOff>38100</xdr:colOff>
      <xdr:row>400</xdr:row>
      <xdr:rowOff>6350</xdr:rowOff>
    </xdr:to>
    <xdr:sp macro="" textlink="">
      <xdr:nvSpPr>
        <xdr:cNvPr id="109" name="TextBox 108">
          <a:extLst>
            <a:ext uri="{FF2B5EF4-FFF2-40B4-BE49-F238E27FC236}">
              <a16:creationId xmlns:a16="http://schemas.microsoft.com/office/drawing/2014/main" id="{8C340A49-459E-4072-B94F-2A83D238B0EC}"/>
            </a:ext>
          </a:extLst>
        </xdr:cNvPr>
        <xdr:cNvSpPr txBox="1"/>
      </xdr:nvSpPr>
      <xdr:spPr>
        <a:xfrm>
          <a:off x="3886200" y="103979980"/>
          <a:ext cx="190500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12700</xdr:colOff>
      <xdr:row>399</xdr:row>
      <xdr:rowOff>12700</xdr:rowOff>
    </xdr:from>
    <xdr:to>
      <xdr:col>2</xdr:col>
      <xdr:colOff>44450</xdr:colOff>
      <xdr:row>400</xdr:row>
      <xdr:rowOff>12700</xdr:rowOff>
    </xdr:to>
    <xdr:sp macro="" textlink="">
      <xdr:nvSpPr>
        <xdr:cNvPr id="110" name="TextBox 109">
          <a:extLst>
            <a:ext uri="{FF2B5EF4-FFF2-40B4-BE49-F238E27FC236}">
              <a16:creationId xmlns:a16="http://schemas.microsoft.com/office/drawing/2014/main" id="{D83649AD-4418-411F-BD9B-E78FFF899EA8}"/>
            </a:ext>
          </a:extLst>
        </xdr:cNvPr>
        <xdr:cNvSpPr txBox="1"/>
      </xdr:nvSpPr>
      <xdr:spPr>
        <a:xfrm>
          <a:off x="614680" y="103979980"/>
          <a:ext cx="331597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Need</a:t>
          </a:r>
          <a:r>
            <a:rPr lang="en-US" sz="1100" b="1" i="0" u="none" strike="noStrike" baseline="0">
              <a:solidFill>
                <a:schemeClr val="dk1"/>
              </a:solidFill>
              <a:effectLst/>
              <a:latin typeface="+mn-lt"/>
              <a:ea typeface="+mn-ea"/>
              <a:cs typeface="+mn-cs"/>
            </a:rPr>
            <a:t> Based</a:t>
          </a:r>
          <a:endParaRPr lang="en-US" sz="1100" b="1" i="0" u="none" strike="noStrike">
            <a:solidFill>
              <a:schemeClr val="dk1"/>
            </a:solidFill>
            <a:effectLst/>
            <a:latin typeface="+mn-lt"/>
            <a:ea typeface="+mn-ea"/>
            <a:cs typeface="+mn-cs"/>
          </a:endParaRPr>
        </a:p>
        <a:p>
          <a:pPr algn="l"/>
          <a:endParaRPr lang="en-US" sz="1100" b="1"/>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596900</xdr:colOff>
      <xdr:row>3</xdr:row>
      <xdr:rowOff>0</xdr:rowOff>
    </xdr:to>
    <xdr:sp macro="" textlink="">
      <xdr:nvSpPr>
        <xdr:cNvPr id="2" name="TextBox 1">
          <a:extLst>
            <a:ext uri="{FF2B5EF4-FFF2-40B4-BE49-F238E27FC236}">
              <a16:creationId xmlns:a16="http://schemas.microsoft.com/office/drawing/2014/main" id="{1CFC9B8A-B954-411A-B118-C58C3E624AA4}"/>
            </a:ext>
          </a:extLst>
        </xdr:cNvPr>
        <xdr:cNvSpPr txBox="1"/>
      </xdr:nvSpPr>
      <xdr:spPr>
        <a:xfrm>
          <a:off x="579120" y="182880"/>
          <a:ext cx="11508740" cy="36576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I. </a:t>
          </a:r>
          <a:r>
            <a:rPr lang="en-US" sz="1100" b="1" baseline="0"/>
            <a:t>INSTRUCTIONAL FACULTY</a:t>
          </a:r>
          <a:endParaRPr lang="en-US" sz="1100" b="1"/>
        </a:p>
      </xdr:txBody>
    </xdr:sp>
    <xdr:clientData/>
  </xdr:twoCellAnchor>
  <xdr:twoCellAnchor>
    <xdr:from>
      <xdr:col>0</xdr:col>
      <xdr:colOff>1016000</xdr:colOff>
      <xdr:row>4</xdr:row>
      <xdr:rowOff>0</xdr:rowOff>
    </xdr:from>
    <xdr:to>
      <xdr:col>12</xdr:col>
      <xdr:colOff>14111</xdr:colOff>
      <xdr:row>10</xdr:row>
      <xdr:rowOff>155222</xdr:rowOff>
    </xdr:to>
    <xdr:sp macro="" textlink="">
      <xdr:nvSpPr>
        <xdr:cNvPr id="3" name="TextBox 2">
          <a:extLst>
            <a:ext uri="{FF2B5EF4-FFF2-40B4-BE49-F238E27FC236}">
              <a16:creationId xmlns:a16="http://schemas.microsoft.com/office/drawing/2014/main" id="{898974DA-DF1C-461B-8CB3-AB3DB49CBD83}"/>
            </a:ext>
          </a:extLst>
        </xdr:cNvPr>
        <xdr:cNvSpPr txBox="1"/>
      </xdr:nvSpPr>
      <xdr:spPr>
        <a:xfrm>
          <a:off x="581660" y="731520"/>
          <a:ext cx="11517771" cy="12525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Please report the number of instructional faculty members in each category for Fall 2024. Include faculty who are on your institution’s payroll on the census date your institution uses for IPEDS/AAUP.</a:t>
          </a:r>
        </a:p>
        <a:p>
          <a:endParaRPr lang="en-US" sz="1100" b="1" i="0" u="none" strike="noStrike">
            <a:solidFill>
              <a:schemeClr val="dk1"/>
            </a:solidFill>
            <a:effectLst/>
            <a:latin typeface="+mn-lt"/>
            <a:ea typeface="+mn-ea"/>
            <a:cs typeface="+mn-cs"/>
          </a:endParaRPr>
        </a:p>
        <a:p>
          <a:r>
            <a:rPr lang="en-US" sz="1100" b="0"/>
            <a: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a:t>
          </a:r>
        </a:p>
      </xdr:txBody>
    </xdr:sp>
    <xdr:clientData/>
  </xdr:twoCellAnchor>
  <xdr:twoCellAnchor>
    <xdr:from>
      <xdr:col>0</xdr:col>
      <xdr:colOff>1023056</xdr:colOff>
      <xdr:row>35</xdr:row>
      <xdr:rowOff>0</xdr:rowOff>
    </xdr:from>
    <xdr:to>
      <xdr:col>11</xdr:col>
      <xdr:colOff>599722</xdr:colOff>
      <xdr:row>50</xdr:row>
      <xdr:rowOff>148167</xdr:rowOff>
    </xdr:to>
    <xdr:sp macro="" textlink="">
      <xdr:nvSpPr>
        <xdr:cNvPr id="4" name="TextBox 3">
          <a:extLst>
            <a:ext uri="{FF2B5EF4-FFF2-40B4-BE49-F238E27FC236}">
              <a16:creationId xmlns:a16="http://schemas.microsoft.com/office/drawing/2014/main" id="{19649DDC-8A12-4668-9DC8-B65BC145AE54}"/>
            </a:ext>
          </a:extLst>
        </xdr:cNvPr>
        <xdr:cNvSpPr txBox="1"/>
      </xdr:nvSpPr>
      <xdr:spPr>
        <a:xfrm>
          <a:off x="581096" y="6400800"/>
          <a:ext cx="11501966" cy="28913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Full-time instructional faculty: faculty employed on a full-time basis for instruction (including those with released time for research)</a:t>
          </a:r>
        </a:p>
        <a:p>
          <a:endParaRPr lang="en-US" sz="1100" b="1" i="0" u="none" strike="noStrike">
            <a:solidFill>
              <a:schemeClr val="dk1"/>
            </a:solidFill>
            <a:effectLst/>
            <a:latin typeface="+mn-lt"/>
            <a:ea typeface="+mn-ea"/>
            <a:cs typeface="+mn-cs"/>
          </a:endParaRPr>
        </a:p>
        <a:p>
          <a:r>
            <a:rPr lang="en-US" sz="1100" b="1"/>
            <a:t>Part-time instructional faculty: </a:t>
          </a:r>
          <a:r>
            <a:rPr lang="en-US" sz="1100" b="0"/>
            <a: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a:t>
          </a:r>
        </a:p>
        <a:p>
          <a:endParaRPr lang="en-US" sz="1100" b="1"/>
        </a:p>
        <a:p>
          <a:r>
            <a:rPr lang="en-US" sz="1100" b="1"/>
            <a:t>Minority faculty: </a:t>
          </a:r>
          <a:r>
            <a:rPr lang="en-US" sz="1100" b="0"/>
            <a:t>includes faculty who designate themselves as Black, non-Hispanic; American Indian or Alaska Native; Asian, Native Hawaiian or other Pacific Islander, or Hispanic. </a:t>
          </a:r>
        </a:p>
        <a:p>
          <a:endParaRPr lang="en-US" sz="1100" b="0"/>
        </a:p>
        <a:p>
          <a:r>
            <a:rPr lang="en-US" sz="1100" b="1"/>
            <a:t>Doctorate: </a:t>
          </a:r>
          <a:r>
            <a:rPr lang="en-US" sz="1100" b="0"/>
            <a:t>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a:t>
          </a:r>
        </a:p>
        <a:p>
          <a:endParaRPr lang="en-US" sz="1100" b="0"/>
        </a:p>
        <a:p>
          <a:r>
            <a:rPr lang="en-US" sz="1100" b="1"/>
            <a:t>Terminal master’s degree: </a:t>
          </a:r>
          <a:r>
            <a:rPr lang="en-US" sz="1100" b="0"/>
            <a:t>a master’s degree that is considered the highest degree in a field: example, M. Arch (in architecture) and MFA (master of fine arts in art or theater).</a:t>
          </a:r>
        </a:p>
      </xdr:txBody>
    </xdr:sp>
    <xdr:clientData/>
  </xdr:twoCellAnchor>
  <xdr:twoCellAnchor>
    <xdr:from>
      <xdr:col>0</xdr:col>
      <xdr:colOff>592666</xdr:colOff>
      <xdr:row>53</xdr:row>
      <xdr:rowOff>0</xdr:rowOff>
    </xdr:from>
    <xdr:to>
      <xdr:col>2</xdr:col>
      <xdr:colOff>23811</xdr:colOff>
      <xdr:row>54</xdr:row>
      <xdr:rowOff>33337</xdr:rowOff>
    </xdr:to>
    <xdr:sp macro="" textlink="">
      <xdr:nvSpPr>
        <xdr:cNvPr id="5" name="TextBox 4">
          <a:extLst>
            <a:ext uri="{FF2B5EF4-FFF2-40B4-BE49-F238E27FC236}">
              <a16:creationId xmlns:a16="http://schemas.microsoft.com/office/drawing/2014/main" id="{B79F2F18-40A9-4BD7-B48C-DC829E3A5F2F}"/>
            </a:ext>
          </a:extLst>
        </xdr:cNvPr>
        <xdr:cNvSpPr txBox="1"/>
      </xdr:nvSpPr>
      <xdr:spPr>
        <a:xfrm>
          <a:off x="577426" y="9707880"/>
          <a:ext cx="4506065" cy="21621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Full-Time</a:t>
          </a:r>
          <a:r>
            <a:rPr lang="en-US" sz="1100" b="1" i="0" u="none" strike="noStrike" baseline="0">
              <a:solidFill>
                <a:schemeClr val="dk1"/>
              </a:solidFill>
              <a:effectLst/>
              <a:latin typeface="+mn-lt"/>
              <a:ea typeface="+mn-ea"/>
              <a:cs typeface="+mn-cs"/>
            </a:rPr>
            <a:t> Faculty</a:t>
          </a:r>
          <a:endParaRPr lang="en-US" b="1"/>
        </a:p>
        <a:p>
          <a:pPr algn="l"/>
          <a:endParaRPr lang="en-US"/>
        </a:p>
        <a:p>
          <a:pPr algn="l"/>
          <a:endParaRPr lang="en-US" sz="1100" b="1"/>
        </a:p>
      </xdr:txBody>
    </xdr:sp>
    <xdr:clientData/>
  </xdr:twoCellAnchor>
  <xdr:twoCellAnchor>
    <xdr:from>
      <xdr:col>2</xdr:col>
      <xdr:colOff>1</xdr:colOff>
      <xdr:row>65</xdr:row>
      <xdr:rowOff>176388</xdr:rowOff>
    </xdr:from>
    <xdr:to>
      <xdr:col>3</xdr:col>
      <xdr:colOff>21167</xdr:colOff>
      <xdr:row>67</xdr:row>
      <xdr:rowOff>35278</xdr:rowOff>
    </xdr:to>
    <xdr:sp macro="" textlink="">
      <xdr:nvSpPr>
        <xdr:cNvPr id="6" name="TextBox 5">
          <a:extLst>
            <a:ext uri="{FF2B5EF4-FFF2-40B4-BE49-F238E27FC236}">
              <a16:creationId xmlns:a16="http://schemas.microsoft.com/office/drawing/2014/main" id="{1672C408-870C-4ED4-892D-BFDE6160EAF0}"/>
            </a:ext>
          </a:extLst>
        </xdr:cNvPr>
        <xdr:cNvSpPr txBox="1"/>
      </xdr:nvSpPr>
      <xdr:spPr>
        <a:xfrm>
          <a:off x="5059681" y="12490308"/>
          <a:ext cx="1697566" cy="224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1</xdr:col>
      <xdr:colOff>-1</xdr:colOff>
      <xdr:row>66</xdr:row>
      <xdr:rowOff>0</xdr:rowOff>
    </xdr:from>
    <xdr:to>
      <xdr:col>2</xdr:col>
      <xdr:colOff>23811</xdr:colOff>
      <xdr:row>67</xdr:row>
      <xdr:rowOff>33337</xdr:rowOff>
    </xdr:to>
    <xdr:sp macro="" textlink="">
      <xdr:nvSpPr>
        <xdr:cNvPr id="7" name="TextBox 6">
          <a:extLst>
            <a:ext uri="{FF2B5EF4-FFF2-40B4-BE49-F238E27FC236}">
              <a16:creationId xmlns:a16="http://schemas.microsoft.com/office/drawing/2014/main" id="{72A951C6-9EE0-43D5-9A25-3E7ABF1327C5}"/>
            </a:ext>
          </a:extLst>
        </xdr:cNvPr>
        <xdr:cNvSpPr txBox="1"/>
      </xdr:nvSpPr>
      <xdr:spPr>
        <a:xfrm>
          <a:off x="579119" y="12496800"/>
          <a:ext cx="4504372" cy="21621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Part-Time</a:t>
          </a:r>
          <a:r>
            <a:rPr lang="en-US" sz="1100" b="1" i="0" u="none" strike="noStrike" baseline="0">
              <a:solidFill>
                <a:schemeClr val="dk1"/>
              </a:solidFill>
              <a:effectLst/>
              <a:latin typeface="+mn-lt"/>
              <a:ea typeface="+mn-ea"/>
              <a:cs typeface="+mn-cs"/>
            </a:rPr>
            <a:t> Faculty</a:t>
          </a:r>
          <a:endParaRPr lang="en-US" b="1"/>
        </a:p>
        <a:p>
          <a:pPr algn="l"/>
          <a:endParaRPr lang="en-US"/>
        </a:p>
        <a:p>
          <a:pPr algn="l"/>
          <a:endParaRPr lang="en-US" sz="1100" b="1"/>
        </a:p>
      </xdr:txBody>
    </xdr:sp>
    <xdr:clientData/>
  </xdr:twoCellAnchor>
  <xdr:twoCellAnchor>
    <xdr:from>
      <xdr:col>0</xdr:col>
      <xdr:colOff>592666</xdr:colOff>
      <xdr:row>79</xdr:row>
      <xdr:rowOff>0</xdr:rowOff>
    </xdr:from>
    <xdr:to>
      <xdr:col>2</xdr:col>
      <xdr:colOff>23811</xdr:colOff>
      <xdr:row>80</xdr:row>
      <xdr:rowOff>28222</xdr:rowOff>
    </xdr:to>
    <xdr:sp macro="" textlink="">
      <xdr:nvSpPr>
        <xdr:cNvPr id="8" name="TextBox 7">
          <a:extLst>
            <a:ext uri="{FF2B5EF4-FFF2-40B4-BE49-F238E27FC236}">
              <a16:creationId xmlns:a16="http://schemas.microsoft.com/office/drawing/2014/main" id="{92FB81C3-F4F7-46D5-B17D-A33B13324728}"/>
            </a:ext>
          </a:extLst>
        </xdr:cNvPr>
        <xdr:cNvSpPr txBox="1"/>
      </xdr:nvSpPr>
      <xdr:spPr>
        <a:xfrm>
          <a:off x="577426" y="15377160"/>
          <a:ext cx="4506065" cy="21110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Total</a:t>
          </a:r>
          <a:r>
            <a:rPr lang="en-US" sz="1100" b="1" i="0" u="none" strike="noStrike" baseline="0">
              <a:solidFill>
                <a:schemeClr val="dk1"/>
              </a:solidFill>
              <a:effectLst/>
              <a:latin typeface="+mn-lt"/>
              <a:ea typeface="+mn-ea"/>
              <a:cs typeface="+mn-cs"/>
            </a:rPr>
            <a:t> Faculty</a:t>
          </a:r>
          <a:endParaRPr lang="en-US" b="1"/>
        </a:p>
        <a:p>
          <a:pPr algn="l"/>
          <a:endParaRPr lang="en-US"/>
        </a:p>
        <a:p>
          <a:pPr algn="l"/>
          <a:endParaRPr lang="en-US" sz="1100" b="1"/>
        </a:p>
      </xdr:txBody>
    </xdr:sp>
    <xdr:clientData/>
  </xdr:twoCellAnchor>
  <xdr:twoCellAnchor>
    <xdr:from>
      <xdr:col>1</xdr:col>
      <xdr:colOff>1</xdr:colOff>
      <xdr:row>12</xdr:row>
      <xdr:rowOff>179915</xdr:rowOff>
    </xdr:from>
    <xdr:to>
      <xdr:col>2</xdr:col>
      <xdr:colOff>1164167</xdr:colOff>
      <xdr:row>33</xdr:row>
      <xdr:rowOff>137582</xdr:rowOff>
    </xdr:to>
    <xdr:sp macro="" textlink="">
      <xdr:nvSpPr>
        <xdr:cNvPr id="9" name="TextBox 8">
          <a:extLst>
            <a:ext uri="{FF2B5EF4-FFF2-40B4-BE49-F238E27FC236}">
              <a16:creationId xmlns:a16="http://schemas.microsoft.com/office/drawing/2014/main" id="{253D5D69-2211-4102-880E-8E277D585923}"/>
            </a:ext>
          </a:extLst>
        </xdr:cNvPr>
        <xdr:cNvSpPr txBox="1"/>
      </xdr:nvSpPr>
      <xdr:spPr>
        <a:xfrm>
          <a:off x="579121" y="2374475"/>
          <a:ext cx="5644726" cy="3798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Full-time</a:t>
          </a:r>
        </a:p>
        <a:p>
          <a:endParaRPr lang="en-US" sz="1100" b="0"/>
        </a:p>
        <a:p>
          <a:r>
            <a:rPr lang="en-US" sz="1100" b="0"/>
            <a:t>A. Instructional faculty in preclinical and clinical medicine, faculty who are not paid (e.g., those who donate their services or are in the military), or research-only faculty, post-doctoral fellows, or pre-doctoral fellows:</a:t>
          </a:r>
          <a:r>
            <a:rPr lang="en-US" sz="1100" b="0" baseline="0"/>
            <a:t> </a:t>
          </a:r>
          <a:r>
            <a:rPr lang="en-US" sz="1100" b="1" baseline="0"/>
            <a:t>Exclude</a:t>
          </a:r>
          <a:endParaRPr lang="en-US" sz="1100" b="1"/>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a:t>B. Administrative officers with titles such as dean of students, librarian, registrar, coach, and the like, even though they may devote part of their time to classroom instruction and may have faculty status:</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a:t>C. Other administrators/staff who teach one or more non-clinical credit courses even though they do not have faculty status</a:t>
          </a:r>
          <a:r>
            <a:rPr lang="en-US" sz="1100" b="0">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a:t>D. Undergraduate or graduate students who assist in the instruction of courses, but have titles such as teaching assistant, teaching fellow, and the like</a:t>
          </a:r>
          <a:r>
            <a:rPr lang="en-US" sz="1100" b="0">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t>E. Faculty on sabbatical or leave with pay:</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Include</a:t>
          </a:r>
          <a:endParaRPr lang="en-US">
            <a:effectLst/>
          </a:endParaRPr>
        </a:p>
        <a:p>
          <a:endParaRPr lang="en-US" sz="1100" b="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t>F.  Faculty on leave without pay</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a:t>G. </a:t>
          </a:r>
          <a:r>
            <a:rPr lang="en-US" sz="1100" b="0" i="0" u="none" strike="noStrike">
              <a:solidFill>
                <a:schemeClr val="dk1"/>
              </a:solidFill>
              <a:effectLst/>
              <a:latin typeface="+mn-lt"/>
              <a:ea typeface="+mn-ea"/>
              <a:cs typeface="+mn-cs"/>
            </a:rPr>
            <a:t>Replacement faculty for faculty on sabbatical leave or leave with pay:</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xdr:txBody>
    </xdr:sp>
    <xdr:clientData/>
  </xdr:twoCellAnchor>
  <xdr:twoCellAnchor>
    <xdr:from>
      <xdr:col>2</xdr:col>
      <xdr:colOff>1195918</xdr:colOff>
      <xdr:row>12</xdr:row>
      <xdr:rowOff>169332</xdr:rowOff>
    </xdr:from>
    <xdr:to>
      <xdr:col>11</xdr:col>
      <xdr:colOff>585611</xdr:colOff>
      <xdr:row>34</xdr:row>
      <xdr:rowOff>28222</xdr:rowOff>
    </xdr:to>
    <xdr:sp macro="" textlink="">
      <xdr:nvSpPr>
        <xdr:cNvPr id="10" name="TextBox 9">
          <a:extLst>
            <a:ext uri="{FF2B5EF4-FFF2-40B4-BE49-F238E27FC236}">
              <a16:creationId xmlns:a16="http://schemas.microsoft.com/office/drawing/2014/main" id="{6E5F81B5-36CF-43A3-BFBD-C5683E6697AE}"/>
            </a:ext>
          </a:extLst>
        </xdr:cNvPr>
        <xdr:cNvSpPr txBox="1"/>
      </xdr:nvSpPr>
      <xdr:spPr>
        <a:xfrm>
          <a:off x="6255598" y="2363892"/>
          <a:ext cx="5820973" cy="3882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Part-time</a:t>
          </a:r>
          <a:endParaRPr lang="en-US">
            <a:effectLst/>
          </a:endParaRPr>
        </a:p>
        <a:p>
          <a:r>
            <a:rPr lang="en-US" sz="1100" b="0">
              <a:solidFill>
                <a:schemeClr val="dk1"/>
              </a:solidFill>
              <a:effectLst/>
              <a:latin typeface="+mn-lt"/>
              <a:ea typeface="+mn-ea"/>
              <a:cs typeface="+mn-cs"/>
            </a:rPr>
            <a:t>A. Instructional faculty in preclinical and clinical medicine, faculty who are not paid (e.g., those who donate their services or are in the military), or research-only faculty, post-doctoral fellows, or pre-doctoral fellows:</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Include only if they teach one or more non-clinical credit courses</a:t>
          </a:r>
        </a:p>
        <a:p>
          <a:endParaRPr lang="en-US" sz="1100" b="1" baseline="0">
            <a:solidFill>
              <a:schemeClr val="dk1"/>
            </a:solidFill>
            <a:effectLst/>
            <a:latin typeface="+mn-lt"/>
            <a:ea typeface="+mn-ea"/>
            <a:cs typeface="+mn-cs"/>
          </a:endParaRPr>
        </a:p>
        <a:p>
          <a:r>
            <a:rPr lang="en-US" sz="1100" b="0">
              <a:solidFill>
                <a:schemeClr val="dk1"/>
              </a:solidFill>
              <a:effectLst/>
              <a:latin typeface="+mn-lt"/>
              <a:ea typeface="+mn-ea"/>
              <a:cs typeface="+mn-cs"/>
            </a:rPr>
            <a:t>B. Administrative officers with titles such as dean of students, librarian, registrar, coach, and the like, even though they may devote part of their time to classroom instruction and may have faculty status:</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Include if they teach one or more non-clinical credit courses</a:t>
          </a:r>
        </a:p>
        <a:p>
          <a:endParaRPr lang="en-US" sz="1100" b="1" baseline="0">
            <a:solidFill>
              <a:schemeClr val="dk1"/>
            </a:solidFill>
            <a:effectLst/>
            <a:latin typeface="+mn-lt"/>
            <a:ea typeface="+mn-ea"/>
            <a:cs typeface="+mn-cs"/>
          </a:endParaRPr>
        </a:p>
        <a:p>
          <a:r>
            <a:rPr lang="en-US" sz="1100" b="0">
              <a:solidFill>
                <a:schemeClr val="dk1"/>
              </a:solidFill>
              <a:effectLst/>
              <a:latin typeface="+mn-lt"/>
              <a:ea typeface="+mn-ea"/>
              <a:cs typeface="+mn-cs"/>
            </a:rPr>
            <a:t>C. Other administrators/staff who teach one or more non-clinical credit courses even though they do not have faculty status:</a:t>
          </a:r>
          <a:r>
            <a:rPr lang="en-US" sz="1100" b="1" baseline="0">
              <a:solidFill>
                <a:schemeClr val="dk1"/>
              </a:solidFill>
              <a:effectLst/>
              <a:latin typeface="+mn-lt"/>
              <a:ea typeface="+mn-ea"/>
              <a:cs typeface="+mn-cs"/>
            </a:rPr>
            <a:t> Include</a:t>
          </a:r>
        </a:p>
        <a:p>
          <a:endParaRPr lang="en-US">
            <a:effectLst/>
          </a:endParaRPr>
        </a:p>
        <a:p>
          <a:pPr eaLnBrk="1" fontAlgn="auto" latinLnBrk="0" hangingPunct="1"/>
          <a:r>
            <a:rPr lang="en-US" sz="1100" b="0">
              <a:solidFill>
                <a:schemeClr val="dk1"/>
              </a:solidFill>
              <a:effectLst/>
              <a:latin typeface="+mn-lt"/>
              <a:ea typeface="+mn-ea"/>
              <a:cs typeface="+mn-cs"/>
            </a:rPr>
            <a:t>D. Undergraduate or graduate students who assist in the instruction of courses, but have titles such as teaching assistant, teaching fellow, and the like:</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pPr eaLnBrk="1" fontAlgn="auto" latinLnBrk="0" hangingPunct="1"/>
          <a:endParaRPr lang="en-US" sz="1100" b="0" baseline="0">
            <a:solidFill>
              <a:schemeClr val="dk1"/>
            </a:solidFill>
            <a:effectLst/>
            <a:latin typeface="+mn-lt"/>
            <a:ea typeface="+mn-ea"/>
            <a:cs typeface="+mn-cs"/>
          </a:endParaRPr>
        </a:p>
        <a:p>
          <a:pPr eaLnBrk="1" fontAlgn="auto" latinLnBrk="0" hangingPunct="1"/>
          <a:r>
            <a:rPr lang="en-US" sz="1100" b="0" baseline="0">
              <a:solidFill>
                <a:schemeClr val="dk1"/>
              </a:solidFill>
              <a:effectLst/>
              <a:latin typeface="+mn-lt"/>
              <a:ea typeface="+mn-ea"/>
              <a:cs typeface="+mn-cs"/>
            </a:rPr>
            <a:t>E. faculty on sabbatical or leave with pay: </a:t>
          </a:r>
          <a:r>
            <a:rPr lang="en-US" sz="1100" b="1" baseline="0">
              <a:solidFill>
                <a:schemeClr val="dk1"/>
              </a:solidFill>
              <a:effectLst/>
              <a:latin typeface="+mn-lt"/>
              <a:ea typeface="+mn-ea"/>
              <a:cs typeface="+mn-cs"/>
            </a:rPr>
            <a:t>Exclude</a:t>
          </a:r>
          <a:endParaRPr lang="en-US">
            <a:effectLst/>
          </a:endParaRPr>
        </a:p>
        <a:p>
          <a:pPr eaLnBrk="1" fontAlgn="auto" latinLnBrk="0" hangingPunct="1"/>
          <a:endParaRPr lang="en-US" sz="1100" b="0" baseline="0">
            <a:solidFill>
              <a:schemeClr val="dk1"/>
            </a:solidFill>
            <a:effectLst/>
            <a:latin typeface="+mn-lt"/>
            <a:ea typeface="+mn-ea"/>
            <a:cs typeface="+mn-cs"/>
          </a:endParaRPr>
        </a:p>
        <a:p>
          <a:pPr eaLnBrk="1" fontAlgn="auto" latinLnBrk="0" hangingPunct="1"/>
          <a:r>
            <a:rPr lang="en-US" sz="1100" b="0" baseline="0">
              <a:solidFill>
                <a:schemeClr val="dk1"/>
              </a:solidFill>
              <a:effectLst/>
              <a:latin typeface="+mn-lt"/>
              <a:ea typeface="+mn-ea"/>
              <a:cs typeface="+mn-cs"/>
            </a:rPr>
            <a:t>F.  Faculty on leave without pay: </a:t>
          </a:r>
          <a:r>
            <a:rPr lang="en-US" sz="1100" b="1" baseline="0">
              <a:solidFill>
                <a:schemeClr val="dk1"/>
              </a:solidFill>
              <a:effectLst/>
              <a:latin typeface="+mn-lt"/>
              <a:ea typeface="+mn-ea"/>
              <a:cs typeface="+mn-cs"/>
            </a:rPr>
            <a:t>Exclude</a:t>
          </a:r>
          <a:endParaRPr lang="en-US">
            <a:effectLst/>
          </a:endParaRPr>
        </a:p>
        <a:p>
          <a:pPr eaLnBrk="1" fontAlgn="auto" latinLnBrk="0" hangingPunct="1"/>
          <a:endParaRPr lang="en-US" sz="1100" b="0">
            <a:solidFill>
              <a:schemeClr val="dk1"/>
            </a:solidFill>
            <a:effectLst/>
            <a:latin typeface="+mn-lt"/>
            <a:ea typeface="+mn-ea"/>
            <a:cs typeface="+mn-cs"/>
          </a:endParaRPr>
        </a:p>
        <a:p>
          <a:pPr eaLnBrk="1" fontAlgn="auto" latinLnBrk="0" hangingPunct="1"/>
          <a:r>
            <a:rPr lang="en-US" sz="1100" b="0">
              <a:solidFill>
                <a:schemeClr val="dk1"/>
              </a:solidFill>
              <a:effectLst/>
              <a:latin typeface="+mn-lt"/>
              <a:ea typeface="+mn-ea"/>
              <a:cs typeface="+mn-cs"/>
            </a:rPr>
            <a:t>G. </a:t>
          </a:r>
          <a:r>
            <a:rPr lang="en-US" sz="1100" b="0" i="0">
              <a:solidFill>
                <a:schemeClr val="dk1"/>
              </a:solidFill>
              <a:effectLst/>
              <a:latin typeface="+mn-lt"/>
              <a:ea typeface="+mn-ea"/>
              <a:cs typeface="+mn-cs"/>
            </a:rPr>
            <a:t>Replacement faculty for faculty on sabbatical leave or leave with pay:</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Include</a:t>
          </a:r>
          <a:endParaRPr lang="en-US">
            <a:effectLst/>
          </a:endParaRPr>
        </a:p>
      </xdr:txBody>
    </xdr:sp>
    <xdr:clientData/>
  </xdr:twoCellAnchor>
  <xdr:twoCellAnchor>
    <xdr:from>
      <xdr:col>0</xdr:col>
      <xdr:colOff>0</xdr:colOff>
      <xdr:row>4</xdr:row>
      <xdr:rowOff>0</xdr:rowOff>
    </xdr:from>
    <xdr:to>
      <xdr:col>1</xdr:col>
      <xdr:colOff>1881</xdr:colOff>
      <xdr:row>5</xdr:row>
      <xdr:rowOff>9878</xdr:rowOff>
    </xdr:to>
    <xdr:sp macro="" textlink="">
      <xdr:nvSpPr>
        <xdr:cNvPr id="11" name="TextBox 10">
          <a:extLst>
            <a:ext uri="{FF2B5EF4-FFF2-40B4-BE49-F238E27FC236}">
              <a16:creationId xmlns:a16="http://schemas.microsoft.com/office/drawing/2014/main" id="{94A85756-982E-4E04-A947-F1FB8CEDE8A0}"/>
            </a:ext>
          </a:extLst>
        </xdr:cNvPr>
        <xdr:cNvSpPr txBox="1"/>
      </xdr:nvSpPr>
      <xdr:spPr>
        <a:xfrm>
          <a:off x="0" y="731520"/>
          <a:ext cx="581001" cy="19275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I-1</a:t>
          </a:r>
        </a:p>
      </xdr:txBody>
    </xdr:sp>
    <xdr:clientData/>
  </xdr:twoCellAnchor>
  <xdr:twoCellAnchor>
    <xdr:from>
      <xdr:col>2</xdr:col>
      <xdr:colOff>0</xdr:colOff>
      <xdr:row>53</xdr:row>
      <xdr:rowOff>1</xdr:rowOff>
    </xdr:from>
    <xdr:to>
      <xdr:col>3</xdr:col>
      <xdr:colOff>21166</xdr:colOff>
      <xdr:row>54</xdr:row>
      <xdr:rowOff>35279</xdr:rowOff>
    </xdr:to>
    <xdr:sp macro="" textlink="">
      <xdr:nvSpPr>
        <xdr:cNvPr id="12" name="TextBox 11">
          <a:extLst>
            <a:ext uri="{FF2B5EF4-FFF2-40B4-BE49-F238E27FC236}">
              <a16:creationId xmlns:a16="http://schemas.microsoft.com/office/drawing/2014/main" id="{0B12D71D-D16B-4751-8986-B3A299FCDEA7}"/>
            </a:ext>
          </a:extLst>
        </xdr:cNvPr>
        <xdr:cNvSpPr txBox="1"/>
      </xdr:nvSpPr>
      <xdr:spPr>
        <a:xfrm>
          <a:off x="5059680" y="9707881"/>
          <a:ext cx="1697566" cy="21815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2</xdr:col>
      <xdr:colOff>0</xdr:colOff>
      <xdr:row>79</xdr:row>
      <xdr:rowOff>0</xdr:rowOff>
    </xdr:from>
    <xdr:to>
      <xdr:col>3</xdr:col>
      <xdr:colOff>21166</xdr:colOff>
      <xdr:row>80</xdr:row>
      <xdr:rowOff>28222</xdr:rowOff>
    </xdr:to>
    <xdr:sp macro="" textlink="">
      <xdr:nvSpPr>
        <xdr:cNvPr id="13" name="TextBox 12">
          <a:extLst>
            <a:ext uri="{FF2B5EF4-FFF2-40B4-BE49-F238E27FC236}">
              <a16:creationId xmlns:a16="http://schemas.microsoft.com/office/drawing/2014/main" id="{A19FB5F7-D063-45C8-838E-F209DA3AEFC3}"/>
            </a:ext>
          </a:extLst>
        </xdr:cNvPr>
        <xdr:cNvSpPr txBox="1"/>
      </xdr:nvSpPr>
      <xdr:spPr>
        <a:xfrm>
          <a:off x="5059680" y="15377160"/>
          <a:ext cx="1697566" cy="21110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0</xdr:col>
      <xdr:colOff>1015999</xdr:colOff>
      <xdr:row>93</xdr:row>
      <xdr:rowOff>0</xdr:rowOff>
    </xdr:from>
    <xdr:to>
      <xdr:col>12</xdr:col>
      <xdr:colOff>7054</xdr:colOff>
      <xdr:row>100</xdr:row>
      <xdr:rowOff>7056</xdr:rowOff>
    </xdr:to>
    <xdr:sp macro="" textlink="">
      <xdr:nvSpPr>
        <xdr:cNvPr id="14" name="TextBox 13">
          <a:extLst>
            <a:ext uri="{FF2B5EF4-FFF2-40B4-BE49-F238E27FC236}">
              <a16:creationId xmlns:a16="http://schemas.microsoft.com/office/drawing/2014/main" id="{EC411A21-451F-458B-A214-C61D5029C1D2}"/>
            </a:ext>
          </a:extLst>
        </xdr:cNvPr>
        <xdr:cNvSpPr txBox="1"/>
      </xdr:nvSpPr>
      <xdr:spPr>
        <a:xfrm>
          <a:off x="583564" y="952500"/>
          <a:ext cx="11560245" cy="12757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Student to Faculty Ratio</a:t>
          </a:r>
        </a:p>
        <a:p>
          <a:endParaRPr lang="en-US" sz="1100" b="1" i="0" u="none" strike="noStrike">
            <a:solidFill>
              <a:schemeClr val="dk1"/>
            </a:solidFill>
            <a:effectLst/>
            <a:latin typeface="+mn-lt"/>
            <a:ea typeface="+mn-ea"/>
            <a:cs typeface="+mn-cs"/>
          </a:endParaRPr>
        </a:p>
        <a:p>
          <a:r>
            <a:rPr lang="en-US" sz="1100" b="0"/>
            <a:t>Report the Fall 2024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a:t>
          </a:r>
        </a:p>
        <a:p>
          <a:endParaRPr lang="en-US" sz="1100" b="0"/>
        </a:p>
        <a:p>
          <a:r>
            <a:rPr lang="en-US" sz="1100" b="0"/>
            <a:t>• Do not count undergraduate or graduate student teaching assistants as faculty.</a:t>
          </a:r>
        </a:p>
        <a:p>
          <a:endParaRPr lang="en-US" sz="1100" b="0"/>
        </a:p>
      </xdr:txBody>
    </xdr:sp>
    <xdr:clientData/>
  </xdr:twoCellAnchor>
  <xdr:twoCellAnchor>
    <xdr:from>
      <xdr:col>2</xdr:col>
      <xdr:colOff>0</xdr:colOff>
      <xdr:row>102</xdr:row>
      <xdr:rowOff>1</xdr:rowOff>
    </xdr:from>
    <xdr:to>
      <xdr:col>3</xdr:col>
      <xdr:colOff>7056</xdr:colOff>
      <xdr:row>102</xdr:row>
      <xdr:rowOff>218723</xdr:rowOff>
    </xdr:to>
    <xdr:sp macro="" textlink="">
      <xdr:nvSpPr>
        <xdr:cNvPr id="15" name="TextBox 14">
          <a:extLst>
            <a:ext uri="{FF2B5EF4-FFF2-40B4-BE49-F238E27FC236}">
              <a16:creationId xmlns:a16="http://schemas.microsoft.com/office/drawing/2014/main" id="{5F9F32EA-E472-454F-B004-C9AAE9B983E1}"/>
            </a:ext>
          </a:extLst>
        </xdr:cNvPr>
        <xdr:cNvSpPr txBox="1"/>
      </xdr:nvSpPr>
      <xdr:spPr>
        <a:xfrm>
          <a:off x="5057775" y="2581276"/>
          <a:ext cx="1685361" cy="21681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0</xdr:col>
      <xdr:colOff>0</xdr:colOff>
      <xdr:row>93</xdr:row>
      <xdr:rowOff>0</xdr:rowOff>
    </xdr:from>
    <xdr:to>
      <xdr:col>1</xdr:col>
      <xdr:colOff>1881</xdr:colOff>
      <xdr:row>94</xdr:row>
      <xdr:rowOff>9878</xdr:rowOff>
    </xdr:to>
    <xdr:sp macro="" textlink="">
      <xdr:nvSpPr>
        <xdr:cNvPr id="16" name="TextBox 15">
          <a:extLst>
            <a:ext uri="{FF2B5EF4-FFF2-40B4-BE49-F238E27FC236}">
              <a16:creationId xmlns:a16="http://schemas.microsoft.com/office/drawing/2014/main" id="{791BE696-C138-4062-A94C-A350BEEE41CD}"/>
            </a:ext>
          </a:extLst>
        </xdr:cNvPr>
        <xdr:cNvSpPr txBox="1"/>
      </xdr:nvSpPr>
      <xdr:spPr>
        <a:xfrm>
          <a:off x="0" y="952500"/>
          <a:ext cx="582906" cy="19275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I-2</a:t>
          </a:r>
        </a:p>
      </xdr:txBody>
    </xdr:sp>
    <xdr:clientData/>
  </xdr:twoCellAnchor>
  <xdr:twoCellAnchor>
    <xdr:from>
      <xdr:col>1</xdr:col>
      <xdr:colOff>15875</xdr:colOff>
      <xdr:row>110</xdr:row>
      <xdr:rowOff>703</xdr:rowOff>
    </xdr:from>
    <xdr:to>
      <xdr:col>11</xdr:col>
      <xdr:colOff>599722</xdr:colOff>
      <xdr:row>132</xdr:row>
      <xdr:rowOff>126999</xdr:rowOff>
    </xdr:to>
    <xdr:sp macro="" textlink="">
      <xdr:nvSpPr>
        <xdr:cNvPr id="17" name="TextBox 16">
          <a:extLst>
            <a:ext uri="{FF2B5EF4-FFF2-40B4-BE49-F238E27FC236}">
              <a16:creationId xmlns:a16="http://schemas.microsoft.com/office/drawing/2014/main" id="{4C80431E-C833-417F-A735-3E1B02D36248}"/>
            </a:ext>
          </a:extLst>
        </xdr:cNvPr>
        <xdr:cNvSpPr txBox="1"/>
      </xdr:nvSpPr>
      <xdr:spPr>
        <a:xfrm>
          <a:off x="594995" y="915103"/>
          <a:ext cx="11488067" cy="41496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Undergraduate Class Size</a:t>
          </a:r>
        </a:p>
        <a:p>
          <a:endParaRPr lang="en-US" sz="1100" b="1"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In the table below, please use the following definitions to report information about the size of classes and class sections offered in the Fall 2024 term.</a:t>
          </a:r>
          <a:r>
            <a:rPr lang="en-US"/>
            <a:t> </a:t>
          </a:r>
          <a:endParaRPr lang="en-US" sz="1100" b="0"/>
        </a:p>
        <a:p>
          <a:r>
            <a:rPr lang="en-US" sz="1100" b="0"/>
            <a:t>• Do not count undergraduate or graduate student teaching assistants as faculty.</a:t>
          </a:r>
        </a:p>
        <a:p>
          <a:endParaRPr lang="en-US" sz="1100" b="0"/>
        </a:p>
        <a:p>
          <a:r>
            <a:rPr lang="en-US" sz="1100" b="1" i="1" u="none" strike="noStrike">
              <a:solidFill>
                <a:schemeClr val="dk1"/>
              </a:solidFill>
              <a:effectLst/>
              <a:latin typeface="+mn-lt"/>
              <a:ea typeface="+mn-ea"/>
              <a:cs typeface="+mn-cs"/>
            </a:rPr>
            <a:t>Class Sections:  </a:t>
          </a:r>
          <a:r>
            <a:rPr lang="en-US" sz="1100" b="0" i="0" u="none" strike="noStrike">
              <a:solidFill>
                <a:schemeClr val="dk1"/>
              </a:solidFill>
              <a:effectLst/>
              <a:latin typeface="+mn-lt"/>
              <a:ea typeface="+mn-ea"/>
              <a:cs typeface="+mn-cs"/>
            </a:rPr>
            <a:t>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a:t>
          </a:r>
          <a:r>
            <a:rPr lang="en-US"/>
            <a:t> </a:t>
          </a:r>
        </a:p>
        <a:p>
          <a:endParaRPr lang="en-US" sz="1100" b="0"/>
        </a:p>
        <a:p>
          <a:r>
            <a:rPr lang="en-US" sz="1100" b="1" i="1" u="none" strike="noStrike">
              <a:solidFill>
                <a:schemeClr val="dk1"/>
              </a:solidFill>
              <a:effectLst/>
              <a:latin typeface="+mn-lt"/>
              <a:ea typeface="+mn-ea"/>
              <a:cs typeface="+mn-cs"/>
            </a:rPr>
            <a:t>Class Subsections:  </a:t>
          </a:r>
          <a:r>
            <a:rPr lang="en-US" sz="1100" b="0" i="0" u="none" strike="noStrike">
              <a:solidFill>
                <a:schemeClr val="dk1"/>
              </a:solidFill>
              <a:effectLst/>
              <a:latin typeface="+mn-lt"/>
              <a:ea typeface="+mn-ea"/>
              <a:cs typeface="+mn-cs"/>
            </a:rPr>
            <a: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a:t>
          </a:r>
          <a:r>
            <a:rPr lang="en-US"/>
            <a:t> </a:t>
          </a:r>
        </a:p>
        <a:p>
          <a:endParaRPr lang="en-US"/>
        </a:p>
        <a:p>
          <a:r>
            <a:rPr lang="en-US" sz="1100" b="0" i="0" u="none" strike="noStrike">
              <a:solidFill>
                <a:schemeClr val="dk1"/>
              </a:solidFill>
              <a:effectLst/>
              <a:latin typeface="+mn-lt"/>
              <a:ea typeface="+mn-ea"/>
              <a:cs typeface="+mn-cs"/>
            </a:rPr>
            <a:t>Using the above definitions, please report for each of the following class-size intervals the number of </a:t>
          </a:r>
          <a:r>
            <a:rPr lang="en-US" sz="1100" b="0" i="1" u="none" strike="noStrike">
              <a:solidFill>
                <a:schemeClr val="dk1"/>
              </a:solidFill>
              <a:effectLst/>
              <a:latin typeface="+mn-lt"/>
              <a:ea typeface="+mn-ea"/>
              <a:cs typeface="+mn-cs"/>
            </a:rPr>
            <a:t>class sections</a:t>
          </a:r>
          <a:r>
            <a:rPr lang="en-US" sz="1100" b="0" i="0" u="none" strike="noStrike">
              <a:solidFill>
                <a:schemeClr val="dk1"/>
              </a:solidFill>
              <a:effectLst/>
              <a:latin typeface="+mn-lt"/>
              <a:ea typeface="+mn-ea"/>
              <a:cs typeface="+mn-cs"/>
            </a:rPr>
            <a:t> and </a:t>
          </a:r>
          <a:r>
            <a:rPr lang="en-US" sz="1100" b="0" i="1" u="none" strike="noStrike">
              <a:solidFill>
                <a:schemeClr val="dk1"/>
              </a:solidFill>
              <a:effectLst/>
              <a:latin typeface="+mn-lt"/>
              <a:ea typeface="+mn-ea"/>
              <a:cs typeface="+mn-cs"/>
            </a:rPr>
            <a:t>class subsections</a:t>
          </a:r>
          <a:r>
            <a:rPr lang="en-US" sz="1100" b="0" i="0" u="none" strike="noStrike">
              <a:solidFill>
                <a:schemeClr val="dk1"/>
              </a:solidFill>
              <a:effectLst/>
              <a:latin typeface="+mn-lt"/>
              <a:ea typeface="+mn-ea"/>
              <a:cs typeface="+mn-cs"/>
            </a:rPr>
            <a:t> offered in Fall 2024. For example, a lecture class with 800 students who met at another time in 40 separate labs with 20 students should be counted once in the “100+” column in the class section column and 40 times under the “20-29” column of the class subsections table. </a:t>
          </a:r>
        </a:p>
        <a:p>
          <a:endParaRPr lang="en-US" sz="1100" b="0" i="0" u="none" strike="noStrike">
            <a:solidFill>
              <a:schemeClr val="dk1"/>
            </a:solidFill>
            <a:effectLst/>
            <a:latin typeface="+mn-lt"/>
            <a:ea typeface="+mn-ea"/>
            <a:cs typeface="+mn-cs"/>
          </a:endParaRPr>
        </a:p>
        <a:p>
          <a:r>
            <a:rPr lang="en-US"/>
            <a:t> </a:t>
          </a:r>
          <a:r>
            <a:rPr lang="en-US" sz="1100" b="1" i="0" u="none" strike="noStrike">
              <a:solidFill>
                <a:schemeClr val="dk1"/>
              </a:solidFill>
              <a:effectLst/>
              <a:latin typeface="+mn-lt"/>
              <a:ea typeface="+mn-ea"/>
              <a:cs typeface="+mn-cs"/>
            </a:rPr>
            <a:t>Number of Class Sections with Undergraduates Enrolled</a:t>
          </a:r>
          <a:r>
            <a:rPr lang="en-US"/>
            <a:t> </a:t>
          </a:r>
          <a:endParaRPr lang="en-US" sz="1100" b="0"/>
        </a:p>
      </xdr:txBody>
    </xdr:sp>
    <xdr:clientData/>
  </xdr:twoCellAnchor>
  <xdr:twoCellAnchor>
    <xdr:from>
      <xdr:col>2</xdr:col>
      <xdr:colOff>0</xdr:colOff>
      <xdr:row>136</xdr:row>
      <xdr:rowOff>0</xdr:rowOff>
    </xdr:from>
    <xdr:to>
      <xdr:col>3</xdr:col>
      <xdr:colOff>7056</xdr:colOff>
      <xdr:row>137</xdr:row>
      <xdr:rowOff>14111</xdr:rowOff>
    </xdr:to>
    <xdr:sp macro="" textlink="">
      <xdr:nvSpPr>
        <xdr:cNvPr id="18" name="TextBox 17">
          <a:extLst>
            <a:ext uri="{FF2B5EF4-FFF2-40B4-BE49-F238E27FC236}">
              <a16:creationId xmlns:a16="http://schemas.microsoft.com/office/drawing/2014/main" id="{6C36B12C-FB30-4428-9640-3B2E33B2D158}"/>
            </a:ext>
          </a:extLst>
        </xdr:cNvPr>
        <xdr:cNvSpPr txBox="1"/>
      </xdr:nvSpPr>
      <xdr:spPr>
        <a:xfrm>
          <a:off x="5059680" y="5669280"/>
          <a:ext cx="1683456" cy="24271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0</xdr:col>
      <xdr:colOff>1030110</xdr:colOff>
      <xdr:row>136</xdr:row>
      <xdr:rowOff>1</xdr:rowOff>
    </xdr:from>
    <xdr:to>
      <xdr:col>2</xdr:col>
      <xdr:colOff>21165</xdr:colOff>
      <xdr:row>137</xdr:row>
      <xdr:rowOff>14112</xdr:rowOff>
    </xdr:to>
    <xdr:sp macro="" textlink="">
      <xdr:nvSpPr>
        <xdr:cNvPr id="19" name="TextBox 18">
          <a:extLst>
            <a:ext uri="{FF2B5EF4-FFF2-40B4-BE49-F238E27FC236}">
              <a16:creationId xmlns:a16="http://schemas.microsoft.com/office/drawing/2014/main" id="{0036E4FC-3769-43E0-B217-D6BBB8257A5D}"/>
            </a:ext>
          </a:extLst>
        </xdr:cNvPr>
        <xdr:cNvSpPr txBox="1"/>
      </xdr:nvSpPr>
      <xdr:spPr>
        <a:xfrm>
          <a:off x="580530" y="5669281"/>
          <a:ext cx="4500315" cy="24271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Class Sections</a:t>
          </a:r>
        </a:p>
        <a:p>
          <a:pPr algn="l"/>
          <a:endParaRPr lang="en-US" sz="1100" b="1"/>
        </a:p>
      </xdr:txBody>
    </xdr:sp>
    <xdr:clientData/>
  </xdr:twoCellAnchor>
  <xdr:twoCellAnchor>
    <xdr:from>
      <xdr:col>0</xdr:col>
      <xdr:colOff>1023055</xdr:colOff>
      <xdr:row>134</xdr:row>
      <xdr:rowOff>39687</xdr:rowOff>
    </xdr:from>
    <xdr:to>
      <xdr:col>11</xdr:col>
      <xdr:colOff>599720</xdr:colOff>
      <xdr:row>135</xdr:row>
      <xdr:rowOff>105834</xdr:rowOff>
    </xdr:to>
    <xdr:sp macro="" textlink="">
      <xdr:nvSpPr>
        <xdr:cNvPr id="20" name="TextBox 19">
          <a:extLst>
            <a:ext uri="{FF2B5EF4-FFF2-40B4-BE49-F238E27FC236}">
              <a16:creationId xmlns:a16="http://schemas.microsoft.com/office/drawing/2014/main" id="{ADA9E9C6-F3AD-4C2E-88A4-3387C4231C38}"/>
            </a:ext>
          </a:extLst>
        </xdr:cNvPr>
        <xdr:cNvSpPr txBox="1"/>
      </xdr:nvSpPr>
      <xdr:spPr>
        <a:xfrm>
          <a:off x="581095" y="5343207"/>
          <a:ext cx="11501965" cy="2490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Undergraduate Class Size (provide numbers)</a:t>
          </a:r>
          <a:endParaRPr lang="en-US" sz="1100" b="0"/>
        </a:p>
      </xdr:txBody>
    </xdr:sp>
    <xdr:clientData/>
  </xdr:twoCellAnchor>
  <xdr:twoCellAnchor>
    <xdr:from>
      <xdr:col>2</xdr:col>
      <xdr:colOff>0</xdr:colOff>
      <xdr:row>146</xdr:row>
      <xdr:rowOff>0</xdr:rowOff>
    </xdr:from>
    <xdr:to>
      <xdr:col>3</xdr:col>
      <xdr:colOff>14111</xdr:colOff>
      <xdr:row>147</xdr:row>
      <xdr:rowOff>49389</xdr:rowOff>
    </xdr:to>
    <xdr:sp macro="" textlink="">
      <xdr:nvSpPr>
        <xdr:cNvPr id="21" name="TextBox 20">
          <a:extLst>
            <a:ext uri="{FF2B5EF4-FFF2-40B4-BE49-F238E27FC236}">
              <a16:creationId xmlns:a16="http://schemas.microsoft.com/office/drawing/2014/main" id="{1C4005CB-9121-453C-B92E-50D24DD4442B}"/>
            </a:ext>
          </a:extLst>
        </xdr:cNvPr>
        <xdr:cNvSpPr txBox="1"/>
      </xdr:nvSpPr>
      <xdr:spPr>
        <a:xfrm>
          <a:off x="5059680" y="7909560"/>
          <a:ext cx="1690511" cy="2779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0</xdr:col>
      <xdr:colOff>1030110</xdr:colOff>
      <xdr:row>146</xdr:row>
      <xdr:rowOff>0</xdr:rowOff>
    </xdr:from>
    <xdr:to>
      <xdr:col>1</xdr:col>
      <xdr:colOff>4974166</xdr:colOff>
      <xdr:row>147</xdr:row>
      <xdr:rowOff>49389</xdr:rowOff>
    </xdr:to>
    <xdr:sp macro="" textlink="">
      <xdr:nvSpPr>
        <xdr:cNvPr id="22" name="TextBox 21">
          <a:extLst>
            <a:ext uri="{FF2B5EF4-FFF2-40B4-BE49-F238E27FC236}">
              <a16:creationId xmlns:a16="http://schemas.microsoft.com/office/drawing/2014/main" id="{2F65016E-B3AF-49FC-AECC-E2B2B648C18A}"/>
            </a:ext>
          </a:extLst>
        </xdr:cNvPr>
        <xdr:cNvSpPr txBox="1"/>
      </xdr:nvSpPr>
      <xdr:spPr>
        <a:xfrm>
          <a:off x="580530" y="7909560"/>
          <a:ext cx="4477456" cy="2779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Class Sub-Sections</a:t>
          </a:r>
        </a:p>
        <a:p>
          <a:pPr algn="l"/>
          <a:endParaRPr lang="en-US" sz="1100" b="1"/>
        </a:p>
      </xdr:txBody>
    </xdr:sp>
    <xdr:clientData/>
  </xdr:twoCellAnchor>
  <xdr:twoCellAnchor>
    <xdr:from>
      <xdr:col>0</xdr:col>
      <xdr:colOff>0</xdr:colOff>
      <xdr:row>110</xdr:row>
      <xdr:rowOff>0</xdr:rowOff>
    </xdr:from>
    <xdr:to>
      <xdr:col>1</xdr:col>
      <xdr:colOff>19049</xdr:colOff>
      <xdr:row>111</xdr:row>
      <xdr:rowOff>6350</xdr:rowOff>
    </xdr:to>
    <xdr:sp macro="" textlink="">
      <xdr:nvSpPr>
        <xdr:cNvPr id="23" name="TextBox 22">
          <a:extLst>
            <a:ext uri="{FF2B5EF4-FFF2-40B4-BE49-F238E27FC236}">
              <a16:creationId xmlns:a16="http://schemas.microsoft.com/office/drawing/2014/main" id="{3B36E078-00A7-47A5-952E-25B135DC038D}"/>
            </a:ext>
          </a:extLst>
        </xdr:cNvPr>
        <xdr:cNvSpPr txBox="1"/>
      </xdr:nvSpPr>
      <xdr:spPr>
        <a:xfrm>
          <a:off x="0" y="914400"/>
          <a:ext cx="598169" cy="18923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I-3</a:t>
          </a:r>
        </a:p>
      </xdr:txBody>
    </xdr:sp>
    <xdr:clientData/>
  </xdr:twoCellAnchor>
</xdr:wsDr>
</file>

<file path=xl/persons/person.xml><?xml version="1.0" encoding="utf-8"?>
<personList xmlns="http://schemas.microsoft.com/office/spreadsheetml/2018/threadedcomments" xmlns:x="http://schemas.openxmlformats.org/spreadsheetml/2006/main">
  <person displayName="Jaime Cocco-Simmons" id="{005B2192-BC63-46E3-959A-1F8C96CF3B0A}" userId="S::Jaime.Cocco-Simmons@marist.edu::c368ef07-a08a-4804-8ca4-aafcd340b40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88" dT="2025-02-06T19:32:02.10" personId="{005B2192-BC63-46E3-959A-1F8C96CF3B0A}" id="{B7F4FA5F-CC2E-4B80-B292-CB85FD44FBD7}">
    <text>Per FAFSA Simplification guidelines, this is a “living allowance’, we do not include food only.</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mailto:admission@marist.edu" TargetMode="External"/><Relationship Id="rId2" Type="http://schemas.openxmlformats.org/officeDocument/2006/relationships/hyperlink" Target="mailto:haseeb.arroon@marist.edu" TargetMode="External"/><Relationship Id="rId1" Type="http://schemas.openxmlformats.org/officeDocument/2006/relationships/hyperlink" Target="http://www.marist.edu/" TargetMode="External"/><Relationship Id="rId6" Type="http://schemas.openxmlformats.org/officeDocument/2006/relationships/drawing" Target="../drawings/drawing1.xml"/><Relationship Id="rId5" Type="http://schemas.openxmlformats.org/officeDocument/2006/relationships/hyperlink" Target="https://www.marist.edu/diversity" TargetMode="External"/><Relationship Id="rId4" Type="http://schemas.openxmlformats.org/officeDocument/2006/relationships/hyperlink" Target="http://www.marist.edu/admission/undergraduate/marist-online-application"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7.xml"/><Relationship Id="rId4" Type="http://schemas.microsoft.com/office/2017/10/relationships/threadedComment" Target="../threadedComments/threadedComment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61668-4E2A-4CF4-80AF-C538114A36CE}">
  <dimension ref="A1:L77"/>
  <sheetViews>
    <sheetView tabSelected="1" zoomScaleNormal="100" workbookViewId="0">
      <pane ySplit="1" topLeftCell="A2" activePane="bottomLeft" state="frozen"/>
      <selection pane="bottomLeft" activeCell="C4" sqref="C4"/>
    </sheetView>
  </sheetViews>
  <sheetFormatPr defaultRowHeight="14.4" x14ac:dyDescent="0.3"/>
  <cols>
    <col min="2" max="2" width="48.44140625" customWidth="1"/>
    <col min="3" max="3" width="62.88671875" bestFit="1" customWidth="1"/>
  </cols>
  <sheetData>
    <row r="1" spans="1:12" x14ac:dyDescent="0.3">
      <c r="A1" t="s">
        <v>0</v>
      </c>
      <c r="B1" t="s">
        <v>1</v>
      </c>
      <c r="C1" t="s">
        <v>2</v>
      </c>
      <c r="D1" t="s">
        <v>596</v>
      </c>
      <c r="E1" t="s">
        <v>3</v>
      </c>
      <c r="F1" t="s">
        <v>4</v>
      </c>
      <c r="G1" t="s">
        <v>5</v>
      </c>
      <c r="H1" t="s">
        <v>6</v>
      </c>
      <c r="I1" t="s">
        <v>7</v>
      </c>
      <c r="J1" t="s">
        <v>8</v>
      </c>
      <c r="K1" t="s">
        <v>9</v>
      </c>
      <c r="L1" t="s">
        <v>10</v>
      </c>
    </row>
    <row r="5" spans="1:12" ht="18" customHeight="1" x14ac:dyDescent="0.3"/>
    <row r="6" spans="1:12" ht="18" customHeight="1" x14ac:dyDescent="0.3">
      <c r="A6" t="s">
        <v>11</v>
      </c>
      <c r="B6" t="s">
        <v>12</v>
      </c>
      <c r="C6" t="s">
        <v>837</v>
      </c>
      <c r="D6" t="s">
        <v>597</v>
      </c>
      <c r="E6" t="s">
        <v>13</v>
      </c>
      <c r="F6" t="s">
        <v>14</v>
      </c>
      <c r="G6" t="s">
        <v>14</v>
      </c>
      <c r="H6" t="s">
        <v>14</v>
      </c>
      <c r="I6" t="s">
        <v>14</v>
      </c>
      <c r="J6" t="s">
        <v>14</v>
      </c>
      <c r="K6" t="s">
        <v>14</v>
      </c>
      <c r="L6" t="s">
        <v>15</v>
      </c>
    </row>
    <row r="7" spans="1:12" ht="18" customHeight="1" x14ac:dyDescent="0.3">
      <c r="A7" t="s">
        <v>16</v>
      </c>
      <c r="B7" t="s">
        <v>17</v>
      </c>
      <c r="C7" t="s">
        <v>838</v>
      </c>
      <c r="D7" t="s">
        <v>597</v>
      </c>
      <c r="E7" t="s">
        <v>13</v>
      </c>
      <c r="F7" t="s">
        <v>14</v>
      </c>
      <c r="G7" t="s">
        <v>14</v>
      </c>
      <c r="H7" t="s">
        <v>14</v>
      </c>
      <c r="I7" t="s">
        <v>14</v>
      </c>
      <c r="J7" t="s">
        <v>14</v>
      </c>
      <c r="K7" t="s">
        <v>14</v>
      </c>
      <c r="L7" t="s">
        <v>15</v>
      </c>
    </row>
    <row r="8" spans="1:12" ht="18" customHeight="1" x14ac:dyDescent="0.3">
      <c r="A8" t="s">
        <v>18</v>
      </c>
      <c r="B8" t="s">
        <v>19</v>
      </c>
      <c r="C8" t="s">
        <v>839</v>
      </c>
      <c r="D8" t="s">
        <v>597</v>
      </c>
      <c r="E8" t="s">
        <v>13</v>
      </c>
      <c r="F8" t="s">
        <v>14</v>
      </c>
      <c r="G8" t="s">
        <v>14</v>
      </c>
      <c r="H8" t="s">
        <v>14</v>
      </c>
      <c r="I8" t="s">
        <v>14</v>
      </c>
      <c r="J8" t="s">
        <v>14</v>
      </c>
      <c r="K8" t="s">
        <v>14</v>
      </c>
      <c r="L8" t="s">
        <v>15</v>
      </c>
    </row>
    <row r="9" spans="1:12" ht="18" customHeight="1" x14ac:dyDescent="0.3">
      <c r="A9" t="s">
        <v>20</v>
      </c>
      <c r="B9" t="s">
        <v>21</v>
      </c>
      <c r="C9" t="s">
        <v>840</v>
      </c>
      <c r="D9" t="s">
        <v>597</v>
      </c>
      <c r="E9" t="s">
        <v>13</v>
      </c>
      <c r="F9" t="s">
        <v>14</v>
      </c>
      <c r="G9" t="s">
        <v>14</v>
      </c>
      <c r="H9" t="s">
        <v>14</v>
      </c>
      <c r="I9" t="s">
        <v>14</v>
      </c>
      <c r="J9" t="s">
        <v>14</v>
      </c>
      <c r="K9" t="s">
        <v>14</v>
      </c>
      <c r="L9" t="s">
        <v>15</v>
      </c>
    </row>
    <row r="10" spans="1:12" ht="18" customHeight="1" x14ac:dyDescent="0.3">
      <c r="A10" t="s">
        <v>22</v>
      </c>
      <c r="B10" t="s">
        <v>23</v>
      </c>
      <c r="C10" t="s">
        <v>841</v>
      </c>
      <c r="D10" t="s">
        <v>597</v>
      </c>
      <c r="E10" t="s">
        <v>13</v>
      </c>
      <c r="F10" t="s">
        <v>14</v>
      </c>
      <c r="G10" t="s">
        <v>14</v>
      </c>
      <c r="H10" t="s">
        <v>14</v>
      </c>
      <c r="I10" t="s">
        <v>14</v>
      </c>
      <c r="J10" t="s">
        <v>14</v>
      </c>
      <c r="K10" t="s">
        <v>14</v>
      </c>
      <c r="L10" t="s">
        <v>15</v>
      </c>
    </row>
    <row r="11" spans="1:12" ht="18" customHeight="1" x14ac:dyDescent="0.3">
      <c r="A11" t="s">
        <v>24</v>
      </c>
      <c r="B11" t="s">
        <v>25</v>
      </c>
      <c r="C11" t="s">
        <v>842</v>
      </c>
      <c r="D11" t="s">
        <v>597</v>
      </c>
      <c r="E11" t="s">
        <v>13</v>
      </c>
      <c r="F11" t="s">
        <v>14</v>
      </c>
      <c r="G11" t="s">
        <v>14</v>
      </c>
      <c r="H11" t="s">
        <v>14</v>
      </c>
      <c r="I11" t="s">
        <v>14</v>
      </c>
      <c r="J11" t="s">
        <v>14</v>
      </c>
      <c r="K11" t="s">
        <v>14</v>
      </c>
      <c r="L11" t="s">
        <v>15</v>
      </c>
    </row>
    <row r="12" spans="1:12" ht="18" customHeight="1" x14ac:dyDescent="0.3">
      <c r="A12" t="s">
        <v>26</v>
      </c>
      <c r="B12" t="s">
        <v>27</v>
      </c>
      <c r="D12" t="s">
        <v>597</v>
      </c>
      <c r="E12" t="s">
        <v>13</v>
      </c>
      <c r="F12" t="s">
        <v>14</v>
      </c>
      <c r="G12" t="s">
        <v>14</v>
      </c>
      <c r="H12" t="s">
        <v>14</v>
      </c>
      <c r="I12" t="s">
        <v>14</v>
      </c>
      <c r="J12" t="s">
        <v>14</v>
      </c>
      <c r="K12" t="s">
        <v>14</v>
      </c>
      <c r="L12" t="s">
        <v>15</v>
      </c>
    </row>
    <row r="13" spans="1:12" ht="18" customHeight="1" x14ac:dyDescent="0.3">
      <c r="A13" t="s">
        <v>28</v>
      </c>
      <c r="B13" t="s">
        <v>29</v>
      </c>
      <c r="C13" s="9" t="s">
        <v>848</v>
      </c>
      <c r="D13" t="s">
        <v>597</v>
      </c>
      <c r="E13" t="s">
        <v>13</v>
      </c>
      <c r="F13" t="s">
        <v>14</v>
      </c>
      <c r="G13" t="s">
        <v>14</v>
      </c>
      <c r="H13" t="s">
        <v>14</v>
      </c>
      <c r="I13" t="s">
        <v>14</v>
      </c>
      <c r="J13" t="s">
        <v>14</v>
      </c>
      <c r="K13" t="s">
        <v>14</v>
      </c>
      <c r="L13" t="s">
        <v>613</v>
      </c>
    </row>
    <row r="15" spans="1:12" ht="18" customHeight="1" x14ac:dyDescent="0.3"/>
    <row r="16" spans="1:12" ht="28.8" x14ac:dyDescent="0.3">
      <c r="A16" t="s">
        <v>30</v>
      </c>
      <c r="B16" s="1" t="s">
        <v>31</v>
      </c>
      <c r="C16" t="s">
        <v>843</v>
      </c>
      <c r="D16" t="s">
        <v>597</v>
      </c>
      <c r="E16" t="s">
        <v>13</v>
      </c>
      <c r="F16" t="s">
        <v>14</v>
      </c>
      <c r="G16" t="s">
        <v>14</v>
      </c>
      <c r="H16" t="s">
        <v>14</v>
      </c>
      <c r="I16" t="s">
        <v>14</v>
      </c>
      <c r="J16" t="s">
        <v>14</v>
      </c>
      <c r="K16" t="s">
        <v>14</v>
      </c>
      <c r="L16" t="s">
        <v>32</v>
      </c>
    </row>
    <row r="17" spans="1:12" ht="18" customHeight="1" x14ac:dyDescent="0.3">
      <c r="B17" s="1"/>
    </row>
    <row r="18" spans="1:12" ht="28.8" x14ac:dyDescent="0.3">
      <c r="A18" t="s">
        <v>614</v>
      </c>
      <c r="B18" s="1" t="s">
        <v>33</v>
      </c>
      <c r="D18" t="s">
        <v>597</v>
      </c>
      <c r="E18" t="s">
        <v>13</v>
      </c>
      <c r="F18" t="s">
        <v>14</v>
      </c>
      <c r="G18" t="s">
        <v>14</v>
      </c>
      <c r="H18" t="s">
        <v>14</v>
      </c>
      <c r="I18" t="s">
        <v>14</v>
      </c>
      <c r="J18" t="s">
        <v>14</v>
      </c>
      <c r="K18" t="s">
        <v>14</v>
      </c>
      <c r="L18" t="s">
        <v>34</v>
      </c>
    </row>
    <row r="19" spans="1:12" ht="18" customHeight="1" x14ac:dyDescent="0.3"/>
    <row r="20" spans="1:12" ht="100.8" x14ac:dyDescent="0.3">
      <c r="A20" t="s">
        <v>35</v>
      </c>
      <c r="B20" s="1" t="s">
        <v>36</v>
      </c>
      <c r="D20" t="s">
        <v>597</v>
      </c>
      <c r="E20" t="s">
        <v>13</v>
      </c>
      <c r="F20" t="s">
        <v>14</v>
      </c>
      <c r="G20" t="s">
        <v>14</v>
      </c>
      <c r="H20" t="s">
        <v>14</v>
      </c>
      <c r="I20" t="s">
        <v>14</v>
      </c>
      <c r="J20" t="s">
        <v>14</v>
      </c>
      <c r="K20" t="s">
        <v>14</v>
      </c>
      <c r="L20" t="s">
        <v>15</v>
      </c>
    </row>
    <row r="21" spans="1:12" x14ac:dyDescent="0.3">
      <c r="B21" s="1"/>
    </row>
    <row r="23" spans="1:12" ht="18" customHeight="1" x14ac:dyDescent="0.3"/>
    <row r="24" spans="1:12" ht="18" customHeight="1" x14ac:dyDescent="0.3">
      <c r="A24" t="s">
        <v>37</v>
      </c>
      <c r="B24" t="s">
        <v>38</v>
      </c>
      <c r="C24" t="s">
        <v>844</v>
      </c>
      <c r="D24" t="s">
        <v>597</v>
      </c>
      <c r="E24" t="s">
        <v>39</v>
      </c>
      <c r="F24" t="s">
        <v>14</v>
      </c>
      <c r="G24" t="s">
        <v>14</v>
      </c>
      <c r="H24" t="s">
        <v>14</v>
      </c>
      <c r="I24" t="s">
        <v>14</v>
      </c>
      <c r="J24" t="s">
        <v>14</v>
      </c>
      <c r="K24" t="s">
        <v>14</v>
      </c>
      <c r="L24" t="s">
        <v>15</v>
      </c>
    </row>
    <row r="25" spans="1:12" ht="18" customHeight="1" x14ac:dyDescent="0.3">
      <c r="A25" t="s">
        <v>40</v>
      </c>
      <c r="B25" t="s">
        <v>21</v>
      </c>
      <c r="C25" t="s">
        <v>840</v>
      </c>
      <c r="D25" t="s">
        <v>597</v>
      </c>
      <c r="E25" t="s">
        <v>39</v>
      </c>
      <c r="F25" t="s">
        <v>14</v>
      </c>
      <c r="G25" t="s">
        <v>14</v>
      </c>
      <c r="H25" t="s">
        <v>14</v>
      </c>
      <c r="I25" t="s">
        <v>14</v>
      </c>
      <c r="J25" t="s">
        <v>14</v>
      </c>
      <c r="K25" t="s">
        <v>14</v>
      </c>
      <c r="L25" t="s">
        <v>15</v>
      </c>
    </row>
    <row r="26" spans="1:12" ht="18" customHeight="1" x14ac:dyDescent="0.3">
      <c r="A26" t="s">
        <v>41</v>
      </c>
      <c r="B26" t="s">
        <v>23</v>
      </c>
      <c r="C26" t="s">
        <v>845</v>
      </c>
      <c r="D26" t="s">
        <v>597</v>
      </c>
      <c r="E26" t="s">
        <v>39</v>
      </c>
      <c r="F26" t="s">
        <v>14</v>
      </c>
      <c r="G26" t="s">
        <v>14</v>
      </c>
      <c r="H26" t="s">
        <v>14</v>
      </c>
      <c r="I26" t="s">
        <v>14</v>
      </c>
      <c r="J26" t="s">
        <v>14</v>
      </c>
      <c r="K26" t="s">
        <v>14</v>
      </c>
      <c r="L26" t="s">
        <v>15</v>
      </c>
    </row>
    <row r="27" spans="1:12" ht="18" customHeight="1" x14ac:dyDescent="0.3">
      <c r="A27" t="s">
        <v>42</v>
      </c>
      <c r="B27" t="s">
        <v>43</v>
      </c>
      <c r="D27" t="s">
        <v>597</v>
      </c>
      <c r="E27" t="s">
        <v>39</v>
      </c>
      <c r="F27" t="s">
        <v>14</v>
      </c>
      <c r="G27" t="s">
        <v>14</v>
      </c>
      <c r="H27" t="s">
        <v>14</v>
      </c>
      <c r="I27" t="s">
        <v>14</v>
      </c>
      <c r="J27" t="s">
        <v>14</v>
      </c>
      <c r="K27" t="s">
        <v>14</v>
      </c>
      <c r="L27" t="s">
        <v>15</v>
      </c>
    </row>
    <row r="28" spans="1:12" ht="18" customHeight="1" x14ac:dyDescent="0.3">
      <c r="A28" t="s">
        <v>44</v>
      </c>
      <c r="B28" t="s">
        <v>23</v>
      </c>
      <c r="C28" t="s">
        <v>846</v>
      </c>
      <c r="D28" t="s">
        <v>597</v>
      </c>
      <c r="E28" t="s">
        <v>39</v>
      </c>
      <c r="F28" t="s">
        <v>14</v>
      </c>
      <c r="G28" t="s">
        <v>14</v>
      </c>
      <c r="H28" t="s">
        <v>14</v>
      </c>
      <c r="I28" t="s">
        <v>14</v>
      </c>
      <c r="J28" t="s">
        <v>14</v>
      </c>
      <c r="K28" t="s">
        <v>14</v>
      </c>
      <c r="L28" t="s">
        <v>15</v>
      </c>
    </row>
    <row r="29" spans="1:12" ht="18" customHeight="1" x14ac:dyDescent="0.3">
      <c r="A29" t="s">
        <v>45</v>
      </c>
      <c r="B29" t="s">
        <v>46</v>
      </c>
      <c r="C29" t="s">
        <v>842</v>
      </c>
      <c r="D29" t="s">
        <v>597</v>
      </c>
      <c r="E29" t="s">
        <v>39</v>
      </c>
      <c r="F29" t="s">
        <v>14</v>
      </c>
      <c r="G29" t="s">
        <v>14</v>
      </c>
      <c r="H29" t="s">
        <v>14</v>
      </c>
      <c r="I29" t="s">
        <v>14</v>
      </c>
      <c r="J29" t="s">
        <v>14</v>
      </c>
      <c r="K29" t="s">
        <v>14</v>
      </c>
      <c r="L29" t="s">
        <v>15</v>
      </c>
    </row>
    <row r="30" spans="1:12" ht="18" customHeight="1" x14ac:dyDescent="0.3">
      <c r="A30" t="s">
        <v>47</v>
      </c>
      <c r="B30" t="s">
        <v>48</v>
      </c>
      <c r="C30" s="9" t="s">
        <v>847</v>
      </c>
      <c r="D30" t="s">
        <v>597</v>
      </c>
      <c r="E30" t="s">
        <v>39</v>
      </c>
      <c r="F30" t="s">
        <v>14</v>
      </c>
      <c r="G30" t="s">
        <v>14</v>
      </c>
      <c r="H30" t="s">
        <v>14</v>
      </c>
      <c r="I30" t="s">
        <v>14</v>
      </c>
      <c r="J30" t="s">
        <v>14</v>
      </c>
      <c r="K30" t="s">
        <v>14</v>
      </c>
      <c r="L30" t="s">
        <v>15</v>
      </c>
    </row>
    <row r="31" spans="1:12" ht="18" customHeight="1" x14ac:dyDescent="0.3">
      <c r="A31" t="s">
        <v>49</v>
      </c>
      <c r="B31" t="s">
        <v>50</v>
      </c>
      <c r="C31" t="s">
        <v>849</v>
      </c>
      <c r="D31" t="s">
        <v>597</v>
      </c>
      <c r="E31" t="s">
        <v>39</v>
      </c>
      <c r="F31" t="s">
        <v>14</v>
      </c>
      <c r="G31" t="s">
        <v>14</v>
      </c>
      <c r="H31" t="s">
        <v>14</v>
      </c>
      <c r="I31" t="s">
        <v>14</v>
      </c>
      <c r="J31" t="s">
        <v>14</v>
      </c>
      <c r="K31" t="s">
        <v>14</v>
      </c>
      <c r="L31" t="s">
        <v>15</v>
      </c>
    </row>
    <row r="32" spans="1:12" ht="18" customHeight="1" x14ac:dyDescent="0.3">
      <c r="A32" t="s">
        <v>51</v>
      </c>
      <c r="B32" t="s">
        <v>52</v>
      </c>
      <c r="C32" t="s">
        <v>850</v>
      </c>
      <c r="D32" t="s">
        <v>597</v>
      </c>
      <c r="E32" t="s">
        <v>39</v>
      </c>
      <c r="F32" t="s">
        <v>14</v>
      </c>
      <c r="G32" t="s">
        <v>14</v>
      </c>
      <c r="H32" t="s">
        <v>14</v>
      </c>
      <c r="I32" t="s">
        <v>14</v>
      </c>
      <c r="J32" t="s">
        <v>14</v>
      </c>
      <c r="K32" t="s">
        <v>14</v>
      </c>
      <c r="L32" t="s">
        <v>15</v>
      </c>
    </row>
    <row r="33" spans="1:12" ht="18" customHeight="1" x14ac:dyDescent="0.3">
      <c r="A33" t="s">
        <v>53</v>
      </c>
      <c r="B33" t="s">
        <v>54</v>
      </c>
      <c r="C33" t="s">
        <v>840</v>
      </c>
      <c r="D33" t="s">
        <v>597</v>
      </c>
      <c r="E33" t="s">
        <v>39</v>
      </c>
      <c r="F33" t="s">
        <v>14</v>
      </c>
      <c r="G33" t="s">
        <v>14</v>
      </c>
      <c r="H33" t="s">
        <v>14</v>
      </c>
      <c r="I33" t="s">
        <v>14</v>
      </c>
      <c r="J33" t="s">
        <v>14</v>
      </c>
      <c r="K33" t="s">
        <v>14</v>
      </c>
      <c r="L33" t="s">
        <v>15</v>
      </c>
    </row>
    <row r="34" spans="1:12" ht="18" customHeight="1" x14ac:dyDescent="0.3">
      <c r="A34" t="s">
        <v>55</v>
      </c>
      <c r="B34" t="s">
        <v>23</v>
      </c>
      <c r="C34" t="s">
        <v>845</v>
      </c>
      <c r="D34" t="s">
        <v>597</v>
      </c>
      <c r="E34" t="s">
        <v>39</v>
      </c>
      <c r="F34" t="s">
        <v>14</v>
      </c>
      <c r="G34" t="s">
        <v>14</v>
      </c>
      <c r="H34" t="s">
        <v>14</v>
      </c>
      <c r="I34" t="s">
        <v>14</v>
      </c>
      <c r="J34" t="s">
        <v>14</v>
      </c>
      <c r="K34" t="s">
        <v>14</v>
      </c>
      <c r="L34" t="s">
        <v>15</v>
      </c>
    </row>
    <row r="35" spans="1:12" ht="18" customHeight="1" x14ac:dyDescent="0.3">
      <c r="A35" t="s">
        <v>56</v>
      </c>
      <c r="B35" t="s">
        <v>57</v>
      </c>
      <c r="C35" s="9" t="s">
        <v>851</v>
      </c>
      <c r="D35" t="s">
        <v>597</v>
      </c>
      <c r="E35" t="s">
        <v>39</v>
      </c>
      <c r="F35" t="s">
        <v>14</v>
      </c>
      <c r="G35" t="s">
        <v>14</v>
      </c>
      <c r="H35" t="s">
        <v>14</v>
      </c>
      <c r="I35" t="s">
        <v>14</v>
      </c>
      <c r="J35" t="s">
        <v>14</v>
      </c>
      <c r="K35" t="s">
        <v>14</v>
      </c>
      <c r="L35" t="s">
        <v>613</v>
      </c>
    </row>
    <row r="36" spans="1:12" ht="18" customHeight="1" x14ac:dyDescent="0.3"/>
    <row r="37" spans="1:12" ht="28.8" x14ac:dyDescent="0.3">
      <c r="A37" t="s">
        <v>58</v>
      </c>
      <c r="B37" s="1" t="s">
        <v>59</v>
      </c>
      <c r="C37" s="9" t="s">
        <v>852</v>
      </c>
      <c r="D37" t="s">
        <v>597</v>
      </c>
      <c r="E37" t="s">
        <v>39</v>
      </c>
      <c r="F37" t="s">
        <v>14</v>
      </c>
      <c r="G37" t="s">
        <v>14</v>
      </c>
      <c r="H37" t="s">
        <v>14</v>
      </c>
      <c r="I37" t="s">
        <v>14</v>
      </c>
      <c r="J37" t="s">
        <v>14</v>
      </c>
      <c r="K37" t="s">
        <v>14</v>
      </c>
      <c r="L37" t="s">
        <v>34</v>
      </c>
    </row>
    <row r="38" spans="1:12" ht="18" customHeight="1" x14ac:dyDescent="0.3"/>
    <row r="39" spans="1:12" ht="28.8" x14ac:dyDescent="0.3">
      <c r="A39" t="s">
        <v>60</v>
      </c>
      <c r="B39" s="1" t="s">
        <v>61</v>
      </c>
      <c r="D39" t="s">
        <v>597</v>
      </c>
      <c r="E39" t="s">
        <v>39</v>
      </c>
      <c r="F39" t="s">
        <v>14</v>
      </c>
      <c r="G39" t="s">
        <v>14</v>
      </c>
      <c r="H39" t="s">
        <v>14</v>
      </c>
      <c r="I39" t="s">
        <v>14</v>
      </c>
      <c r="J39" t="s">
        <v>14</v>
      </c>
      <c r="K39" t="s">
        <v>14</v>
      </c>
      <c r="L39" t="s">
        <v>15</v>
      </c>
    </row>
    <row r="42" spans="1:12" ht="18" customHeight="1" x14ac:dyDescent="0.3"/>
    <row r="43" spans="1:12" ht="18" customHeight="1" x14ac:dyDescent="0.3">
      <c r="A43" t="s">
        <v>62</v>
      </c>
      <c r="B43" t="s">
        <v>63</v>
      </c>
      <c r="D43" t="s">
        <v>597</v>
      </c>
      <c r="E43" t="s">
        <v>64</v>
      </c>
      <c r="F43" t="s">
        <v>14</v>
      </c>
      <c r="G43" t="s">
        <v>14</v>
      </c>
      <c r="H43" t="s">
        <v>14</v>
      </c>
      <c r="I43" t="s">
        <v>14</v>
      </c>
      <c r="J43" t="s">
        <v>14</v>
      </c>
      <c r="K43" t="s">
        <v>14</v>
      </c>
      <c r="L43" t="s">
        <v>65</v>
      </c>
    </row>
    <row r="44" spans="1:12" ht="18" customHeight="1" x14ac:dyDescent="0.3">
      <c r="A44" t="s">
        <v>66</v>
      </c>
      <c r="B44" t="s">
        <v>67</v>
      </c>
      <c r="C44" t="s">
        <v>65</v>
      </c>
      <c r="D44" t="s">
        <v>597</v>
      </c>
      <c r="E44" t="s">
        <v>64</v>
      </c>
      <c r="F44" t="s">
        <v>14</v>
      </c>
      <c r="G44" t="s">
        <v>14</v>
      </c>
      <c r="H44" t="s">
        <v>14</v>
      </c>
      <c r="I44" t="s">
        <v>14</v>
      </c>
      <c r="J44" t="s">
        <v>14</v>
      </c>
      <c r="K44" t="s">
        <v>14</v>
      </c>
      <c r="L44" t="s">
        <v>65</v>
      </c>
    </row>
    <row r="45" spans="1:12" ht="18" customHeight="1" x14ac:dyDescent="0.3">
      <c r="A45" t="s">
        <v>68</v>
      </c>
      <c r="B45" t="s">
        <v>69</v>
      </c>
      <c r="D45" t="s">
        <v>597</v>
      </c>
      <c r="E45" t="s">
        <v>64</v>
      </c>
      <c r="F45" t="s">
        <v>14</v>
      </c>
      <c r="G45" t="s">
        <v>14</v>
      </c>
      <c r="H45" t="s">
        <v>14</v>
      </c>
      <c r="I45" t="s">
        <v>14</v>
      </c>
      <c r="J45" t="s">
        <v>14</v>
      </c>
      <c r="K45" t="s">
        <v>14</v>
      </c>
      <c r="L45" t="s">
        <v>65</v>
      </c>
    </row>
    <row r="47" spans="1:12" ht="18" customHeight="1" x14ac:dyDescent="0.3"/>
    <row r="48" spans="1:12" ht="18" customHeight="1" x14ac:dyDescent="0.3">
      <c r="A48" t="s">
        <v>70</v>
      </c>
      <c r="B48" t="s">
        <v>71</v>
      </c>
      <c r="C48" t="s">
        <v>65</v>
      </c>
      <c r="D48" t="s">
        <v>597</v>
      </c>
      <c r="E48" t="s">
        <v>608</v>
      </c>
      <c r="F48" t="s">
        <v>14</v>
      </c>
      <c r="G48" t="s">
        <v>14</v>
      </c>
      <c r="H48" t="s">
        <v>14</v>
      </c>
      <c r="I48" t="s">
        <v>14</v>
      </c>
      <c r="J48" t="s">
        <v>14</v>
      </c>
      <c r="K48" t="s">
        <v>14</v>
      </c>
      <c r="L48" t="s">
        <v>65</v>
      </c>
    </row>
    <row r="49" spans="1:12" ht="18" customHeight="1" x14ac:dyDescent="0.3">
      <c r="A49" t="s">
        <v>72</v>
      </c>
      <c r="B49" t="s">
        <v>73</v>
      </c>
      <c r="D49" t="s">
        <v>597</v>
      </c>
      <c r="E49" t="s">
        <v>608</v>
      </c>
      <c r="F49" t="s">
        <v>14</v>
      </c>
      <c r="G49" t="s">
        <v>14</v>
      </c>
      <c r="H49" t="s">
        <v>14</v>
      </c>
      <c r="I49" t="s">
        <v>14</v>
      </c>
      <c r="J49" t="s">
        <v>14</v>
      </c>
      <c r="K49" t="s">
        <v>14</v>
      </c>
      <c r="L49" t="s">
        <v>65</v>
      </c>
    </row>
    <row r="50" spans="1:12" ht="18" customHeight="1" x14ac:dyDescent="0.3">
      <c r="A50" t="s">
        <v>74</v>
      </c>
      <c r="B50" t="s">
        <v>75</v>
      </c>
      <c r="D50" t="s">
        <v>597</v>
      </c>
      <c r="E50" t="s">
        <v>608</v>
      </c>
      <c r="F50" t="s">
        <v>14</v>
      </c>
      <c r="G50" t="s">
        <v>14</v>
      </c>
      <c r="H50" t="s">
        <v>14</v>
      </c>
      <c r="I50" t="s">
        <v>14</v>
      </c>
      <c r="J50" t="s">
        <v>14</v>
      </c>
      <c r="K50" t="s">
        <v>14</v>
      </c>
      <c r="L50" t="s">
        <v>65</v>
      </c>
    </row>
    <row r="52" spans="1:12" ht="18" customHeight="1" x14ac:dyDescent="0.3"/>
    <row r="53" spans="1:12" ht="18" customHeight="1" x14ac:dyDescent="0.3">
      <c r="A53" t="s">
        <v>76</v>
      </c>
      <c r="B53" t="s">
        <v>77</v>
      </c>
      <c r="C53" t="s">
        <v>65</v>
      </c>
      <c r="D53" t="s">
        <v>597</v>
      </c>
      <c r="E53" t="s">
        <v>78</v>
      </c>
      <c r="F53" t="s">
        <v>14</v>
      </c>
      <c r="G53" t="s">
        <v>14</v>
      </c>
      <c r="H53" t="s">
        <v>14</v>
      </c>
      <c r="I53" t="s">
        <v>14</v>
      </c>
      <c r="J53" t="s">
        <v>14</v>
      </c>
      <c r="K53" t="s">
        <v>14</v>
      </c>
      <c r="L53" t="s">
        <v>65</v>
      </c>
    </row>
    <row r="54" spans="1:12" ht="18" customHeight="1" x14ac:dyDescent="0.3">
      <c r="A54" t="s">
        <v>79</v>
      </c>
      <c r="B54" t="s">
        <v>80</v>
      </c>
      <c r="D54" t="s">
        <v>597</v>
      </c>
      <c r="E54" t="s">
        <v>78</v>
      </c>
      <c r="F54" t="s">
        <v>14</v>
      </c>
      <c r="G54" t="s">
        <v>14</v>
      </c>
      <c r="H54" t="s">
        <v>14</v>
      </c>
      <c r="I54" t="s">
        <v>14</v>
      </c>
      <c r="J54" t="s">
        <v>14</v>
      </c>
      <c r="K54" t="s">
        <v>14</v>
      </c>
      <c r="L54" t="s">
        <v>65</v>
      </c>
    </row>
    <row r="55" spans="1:12" ht="18" customHeight="1" x14ac:dyDescent="0.3">
      <c r="A55" t="s">
        <v>81</v>
      </c>
      <c r="B55" t="s">
        <v>82</v>
      </c>
      <c r="D55" t="s">
        <v>597</v>
      </c>
      <c r="E55" t="s">
        <v>78</v>
      </c>
      <c r="F55" t="s">
        <v>14</v>
      </c>
      <c r="G55" t="s">
        <v>14</v>
      </c>
      <c r="H55" t="s">
        <v>14</v>
      </c>
      <c r="I55" t="s">
        <v>14</v>
      </c>
      <c r="J55" t="s">
        <v>14</v>
      </c>
      <c r="K55" t="s">
        <v>14</v>
      </c>
      <c r="L55" t="s">
        <v>65</v>
      </c>
    </row>
    <row r="56" spans="1:12" ht="18" customHeight="1" x14ac:dyDescent="0.3">
      <c r="A56" t="s">
        <v>83</v>
      </c>
      <c r="B56" t="s">
        <v>84</v>
      </c>
      <c r="D56" t="s">
        <v>597</v>
      </c>
      <c r="E56" t="s">
        <v>78</v>
      </c>
      <c r="F56" t="s">
        <v>14</v>
      </c>
      <c r="G56" t="s">
        <v>14</v>
      </c>
      <c r="H56" t="s">
        <v>14</v>
      </c>
      <c r="I56" t="s">
        <v>14</v>
      </c>
      <c r="J56" t="s">
        <v>14</v>
      </c>
      <c r="K56" t="s">
        <v>14</v>
      </c>
      <c r="L56" t="s">
        <v>65</v>
      </c>
    </row>
    <row r="57" spans="1:12" ht="18" customHeight="1" x14ac:dyDescent="0.3">
      <c r="A57" t="s">
        <v>85</v>
      </c>
      <c r="B57" t="s">
        <v>86</v>
      </c>
      <c r="D57" t="s">
        <v>597</v>
      </c>
      <c r="E57" t="s">
        <v>78</v>
      </c>
      <c r="F57" t="s">
        <v>14</v>
      </c>
      <c r="G57" t="s">
        <v>14</v>
      </c>
      <c r="H57" t="s">
        <v>14</v>
      </c>
      <c r="I57" t="s">
        <v>14</v>
      </c>
      <c r="J57" t="s">
        <v>14</v>
      </c>
      <c r="K57" t="s">
        <v>14</v>
      </c>
      <c r="L57" t="s">
        <v>65</v>
      </c>
    </row>
    <row r="59" spans="1:12" ht="18" customHeight="1" x14ac:dyDescent="0.3">
      <c r="A59" t="s">
        <v>87</v>
      </c>
      <c r="B59" t="s">
        <v>88</v>
      </c>
      <c r="D59" t="s">
        <v>597</v>
      </c>
      <c r="E59" t="s">
        <v>78</v>
      </c>
      <c r="F59" t="s">
        <v>14</v>
      </c>
      <c r="G59" t="s">
        <v>14</v>
      </c>
      <c r="H59" t="s">
        <v>14</v>
      </c>
      <c r="I59" t="s">
        <v>14</v>
      </c>
      <c r="J59" t="s">
        <v>14</v>
      </c>
      <c r="K59" t="s">
        <v>14</v>
      </c>
      <c r="L59" t="s">
        <v>15</v>
      </c>
    </row>
    <row r="60" spans="1:12" ht="18" customHeight="1" x14ac:dyDescent="0.3">
      <c r="A60" t="s">
        <v>89</v>
      </c>
      <c r="B60" t="s">
        <v>90</v>
      </c>
      <c r="D60" t="s">
        <v>597</v>
      </c>
      <c r="E60" t="s">
        <v>78</v>
      </c>
      <c r="F60" t="s">
        <v>14</v>
      </c>
      <c r="G60" t="s">
        <v>14</v>
      </c>
      <c r="H60" t="s">
        <v>14</v>
      </c>
      <c r="I60" t="s">
        <v>14</v>
      </c>
      <c r="J60" t="s">
        <v>14</v>
      </c>
      <c r="K60" t="s">
        <v>14</v>
      </c>
      <c r="L60" t="s">
        <v>15</v>
      </c>
    </row>
    <row r="62" spans="1:12" ht="18" customHeight="1" x14ac:dyDescent="0.3"/>
    <row r="63" spans="1:12" ht="18" customHeight="1" x14ac:dyDescent="0.3">
      <c r="A63" t="s">
        <v>91</v>
      </c>
      <c r="B63" t="s">
        <v>92</v>
      </c>
      <c r="C63" t="s">
        <v>65</v>
      </c>
      <c r="D63" t="s">
        <v>597</v>
      </c>
      <c r="E63" t="s">
        <v>93</v>
      </c>
      <c r="F63" t="s">
        <v>14</v>
      </c>
      <c r="G63" t="s">
        <v>14</v>
      </c>
      <c r="H63" t="s">
        <v>14</v>
      </c>
      <c r="I63" t="s">
        <v>14</v>
      </c>
      <c r="J63" t="s">
        <v>14</v>
      </c>
      <c r="K63" t="s">
        <v>14</v>
      </c>
      <c r="L63" t="s">
        <v>65</v>
      </c>
    </row>
    <row r="64" spans="1:12" ht="18" customHeight="1" x14ac:dyDescent="0.3">
      <c r="A64" t="s">
        <v>94</v>
      </c>
      <c r="B64" t="s">
        <v>95</v>
      </c>
      <c r="D64" t="s">
        <v>597</v>
      </c>
      <c r="E64" t="s">
        <v>93</v>
      </c>
      <c r="F64" t="s">
        <v>14</v>
      </c>
      <c r="G64" t="s">
        <v>14</v>
      </c>
      <c r="H64" t="s">
        <v>14</v>
      </c>
      <c r="I64" t="s">
        <v>14</v>
      </c>
      <c r="J64" t="s">
        <v>14</v>
      </c>
      <c r="K64" t="s">
        <v>14</v>
      </c>
      <c r="L64" t="s">
        <v>65</v>
      </c>
    </row>
    <row r="65" spans="1:12" ht="18" customHeight="1" x14ac:dyDescent="0.3">
      <c r="A65" t="s">
        <v>96</v>
      </c>
      <c r="B65" t="s">
        <v>97</v>
      </c>
      <c r="D65" t="s">
        <v>597</v>
      </c>
      <c r="E65" t="s">
        <v>93</v>
      </c>
      <c r="F65" t="s">
        <v>14</v>
      </c>
      <c r="G65" t="s">
        <v>14</v>
      </c>
      <c r="H65" t="s">
        <v>14</v>
      </c>
      <c r="I65" t="s">
        <v>14</v>
      </c>
      <c r="J65" t="s">
        <v>14</v>
      </c>
      <c r="K65" t="s">
        <v>14</v>
      </c>
      <c r="L65" t="s">
        <v>65</v>
      </c>
    </row>
    <row r="66" spans="1:12" ht="18" customHeight="1" x14ac:dyDescent="0.3">
      <c r="A66" t="s">
        <v>98</v>
      </c>
      <c r="B66" t="s">
        <v>99</v>
      </c>
      <c r="D66" t="s">
        <v>597</v>
      </c>
      <c r="E66" t="s">
        <v>93</v>
      </c>
      <c r="F66" t="s">
        <v>14</v>
      </c>
      <c r="G66" t="s">
        <v>14</v>
      </c>
      <c r="H66" t="s">
        <v>14</v>
      </c>
      <c r="I66" t="s">
        <v>14</v>
      </c>
      <c r="J66" t="s">
        <v>14</v>
      </c>
      <c r="K66" t="s">
        <v>14</v>
      </c>
      <c r="L66" t="s">
        <v>65</v>
      </c>
    </row>
    <row r="67" spans="1:12" ht="18" customHeight="1" x14ac:dyDescent="0.3">
      <c r="A67" t="s">
        <v>100</v>
      </c>
      <c r="B67" t="s">
        <v>101</v>
      </c>
      <c r="D67" t="s">
        <v>597</v>
      </c>
      <c r="E67" t="s">
        <v>93</v>
      </c>
      <c r="F67" t="s">
        <v>14</v>
      </c>
      <c r="G67" t="s">
        <v>14</v>
      </c>
      <c r="H67" t="s">
        <v>14</v>
      </c>
      <c r="I67" t="s">
        <v>14</v>
      </c>
      <c r="J67" t="s">
        <v>14</v>
      </c>
      <c r="K67" t="s">
        <v>14</v>
      </c>
      <c r="L67" t="s">
        <v>65</v>
      </c>
    </row>
    <row r="68" spans="1:12" ht="18" customHeight="1" x14ac:dyDescent="0.3">
      <c r="A68" t="s">
        <v>102</v>
      </c>
      <c r="B68" t="s">
        <v>103</v>
      </c>
      <c r="C68" t="s">
        <v>65</v>
      </c>
      <c r="D68" t="s">
        <v>597</v>
      </c>
      <c r="E68" t="s">
        <v>93</v>
      </c>
      <c r="F68" t="s">
        <v>14</v>
      </c>
      <c r="G68" t="s">
        <v>14</v>
      </c>
      <c r="H68" t="s">
        <v>14</v>
      </c>
      <c r="I68" t="s">
        <v>14</v>
      </c>
      <c r="J68" t="s">
        <v>14</v>
      </c>
      <c r="K68" t="s">
        <v>14</v>
      </c>
      <c r="L68" t="s">
        <v>65</v>
      </c>
    </row>
    <row r="69" spans="1:12" ht="18" customHeight="1" x14ac:dyDescent="0.3">
      <c r="A69" t="s">
        <v>104</v>
      </c>
      <c r="B69" t="s">
        <v>105</v>
      </c>
      <c r="C69" t="s">
        <v>65</v>
      </c>
      <c r="D69" t="s">
        <v>597</v>
      </c>
      <c r="E69" t="s">
        <v>93</v>
      </c>
      <c r="F69" t="s">
        <v>14</v>
      </c>
      <c r="G69" t="s">
        <v>14</v>
      </c>
      <c r="H69" t="s">
        <v>14</v>
      </c>
      <c r="I69" t="s">
        <v>14</v>
      </c>
      <c r="J69" t="s">
        <v>14</v>
      </c>
      <c r="K69" t="s">
        <v>14</v>
      </c>
      <c r="L69" t="s">
        <v>65</v>
      </c>
    </row>
    <row r="70" spans="1:12" ht="18" customHeight="1" x14ac:dyDescent="0.3">
      <c r="A70" t="s">
        <v>106</v>
      </c>
      <c r="B70" t="s">
        <v>107</v>
      </c>
      <c r="C70" t="s">
        <v>65</v>
      </c>
      <c r="D70" t="s">
        <v>597</v>
      </c>
      <c r="E70" t="s">
        <v>93</v>
      </c>
      <c r="F70" t="s">
        <v>14</v>
      </c>
      <c r="G70" t="s">
        <v>14</v>
      </c>
      <c r="H70" t="s">
        <v>14</v>
      </c>
      <c r="I70" t="s">
        <v>14</v>
      </c>
      <c r="J70" t="s">
        <v>14</v>
      </c>
      <c r="K70" t="s">
        <v>14</v>
      </c>
      <c r="L70" t="s">
        <v>65</v>
      </c>
    </row>
    <row r="71" spans="1:12" ht="18" customHeight="1" x14ac:dyDescent="0.3">
      <c r="A71" t="s">
        <v>108</v>
      </c>
      <c r="B71" t="s">
        <v>109</v>
      </c>
      <c r="D71" t="s">
        <v>597</v>
      </c>
      <c r="E71" t="s">
        <v>93</v>
      </c>
      <c r="F71" t="s">
        <v>14</v>
      </c>
      <c r="G71" t="s">
        <v>14</v>
      </c>
      <c r="H71" t="s">
        <v>14</v>
      </c>
      <c r="I71" t="s">
        <v>14</v>
      </c>
      <c r="J71" t="s">
        <v>14</v>
      </c>
      <c r="K71" t="s">
        <v>14</v>
      </c>
      <c r="L71" t="s">
        <v>65</v>
      </c>
    </row>
    <row r="72" spans="1:12" ht="18" customHeight="1" x14ac:dyDescent="0.3">
      <c r="A72" t="s">
        <v>110</v>
      </c>
      <c r="B72" t="s">
        <v>111</v>
      </c>
      <c r="D72" t="s">
        <v>597</v>
      </c>
      <c r="E72" t="s">
        <v>93</v>
      </c>
      <c r="F72" t="s">
        <v>14</v>
      </c>
      <c r="G72" t="s">
        <v>14</v>
      </c>
      <c r="H72" t="s">
        <v>14</v>
      </c>
      <c r="I72" t="s">
        <v>14</v>
      </c>
      <c r="J72" t="s">
        <v>14</v>
      </c>
      <c r="K72" t="s">
        <v>14</v>
      </c>
      <c r="L72" t="s">
        <v>65</v>
      </c>
    </row>
    <row r="73" spans="1:12" ht="18" customHeight="1" x14ac:dyDescent="0.3">
      <c r="A73" t="s">
        <v>112</v>
      </c>
      <c r="B73" t="s">
        <v>113</v>
      </c>
      <c r="C73" t="s">
        <v>65</v>
      </c>
      <c r="D73" t="s">
        <v>597</v>
      </c>
      <c r="E73" t="s">
        <v>93</v>
      </c>
      <c r="F73" t="s">
        <v>14</v>
      </c>
      <c r="G73" t="s">
        <v>14</v>
      </c>
      <c r="H73" t="s">
        <v>14</v>
      </c>
      <c r="I73" t="s">
        <v>14</v>
      </c>
      <c r="J73" t="s">
        <v>14</v>
      </c>
      <c r="K73" t="s">
        <v>14</v>
      </c>
      <c r="L73" t="s">
        <v>65</v>
      </c>
    </row>
    <row r="74" spans="1:12" ht="18" customHeight="1" x14ac:dyDescent="0.3">
      <c r="A74" t="s">
        <v>114</v>
      </c>
      <c r="B74" t="s">
        <v>115</v>
      </c>
      <c r="D74" t="s">
        <v>597</v>
      </c>
      <c r="E74" t="s">
        <v>93</v>
      </c>
      <c r="F74" t="s">
        <v>14</v>
      </c>
      <c r="G74" t="s">
        <v>14</v>
      </c>
      <c r="H74" t="s">
        <v>14</v>
      </c>
      <c r="I74" t="s">
        <v>14</v>
      </c>
      <c r="J74" t="s">
        <v>14</v>
      </c>
      <c r="K74" t="s">
        <v>14</v>
      </c>
      <c r="L74" t="s">
        <v>65</v>
      </c>
    </row>
    <row r="76" spans="1:12" ht="18" customHeight="1" x14ac:dyDescent="0.3"/>
    <row r="77" spans="1:12" ht="43.2" x14ac:dyDescent="0.3">
      <c r="A77" t="s">
        <v>116</v>
      </c>
      <c r="B77" s="1" t="s">
        <v>117</v>
      </c>
      <c r="C77" s="9" t="s">
        <v>853</v>
      </c>
      <c r="D77" t="s">
        <v>597</v>
      </c>
      <c r="E77" t="s">
        <v>118</v>
      </c>
      <c r="F77" t="s">
        <v>14</v>
      </c>
      <c r="G77" t="s">
        <v>14</v>
      </c>
      <c r="H77" t="s">
        <v>14</v>
      </c>
      <c r="I77" t="s">
        <v>14</v>
      </c>
      <c r="J77" t="s">
        <v>14</v>
      </c>
      <c r="K77" t="s">
        <v>14</v>
      </c>
      <c r="L77" t="s">
        <v>34</v>
      </c>
    </row>
  </sheetData>
  <autoFilter ref="A1:L77" xr:uid="{1C761668-4E2A-4CF4-80AF-C538114A36CE}"/>
  <phoneticPr fontId="1" type="noConversion"/>
  <hyperlinks>
    <hyperlink ref="C30" r:id="rId1" xr:uid="{AB281EA4-7229-473A-B9E6-CC55CCBEB59B}"/>
    <hyperlink ref="C13" r:id="rId2" xr:uid="{2CE00C82-5D94-40A6-AD56-E12492AAB54D}"/>
    <hyperlink ref="C35" r:id="rId3" xr:uid="{7E5F3964-89D9-44B2-A604-51F9D5C63F06}"/>
    <hyperlink ref="C37" r:id="rId4" xr:uid="{4463ADF8-D135-4D7D-A2A4-5EB9B9373602}"/>
    <hyperlink ref="C77" r:id="rId5" xr:uid="{C9B5EC4B-DA67-499F-891E-349F68726F10}"/>
  </hyperlinks>
  <pageMargins left="0.7" right="0.7" top="0.75" bottom="0.75" header="0.3" footer="0.3"/>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F5950-AC80-4CA0-BD77-59B2E10E7335}">
  <dimension ref="A1:L149"/>
  <sheetViews>
    <sheetView workbookViewId="0">
      <pane ySplit="1" topLeftCell="A2" activePane="bottomLeft" state="frozen"/>
      <selection pane="bottomLeft" activeCell="C4" sqref="C4"/>
    </sheetView>
  </sheetViews>
  <sheetFormatPr defaultColWidth="8.77734375" defaultRowHeight="14.4" x14ac:dyDescent="0.3"/>
  <cols>
    <col min="1" max="1" width="8.77734375" customWidth="1"/>
    <col min="2" max="2" width="40.77734375" customWidth="1"/>
    <col min="3" max="3" width="28.77734375" customWidth="1"/>
  </cols>
  <sheetData>
    <row r="1" spans="1:12" x14ac:dyDescent="0.3">
      <c r="A1" t="s">
        <v>0</v>
      </c>
      <c r="B1" t="s">
        <v>1</v>
      </c>
      <c r="C1" t="s">
        <v>2</v>
      </c>
      <c r="D1" t="s">
        <v>596</v>
      </c>
      <c r="E1" t="s">
        <v>3</v>
      </c>
      <c r="F1" t="s">
        <v>4</v>
      </c>
      <c r="G1" t="s">
        <v>5</v>
      </c>
      <c r="H1" t="s">
        <v>6</v>
      </c>
      <c r="I1" t="s">
        <v>7</v>
      </c>
      <c r="J1" t="s">
        <v>8</v>
      </c>
      <c r="K1" t="s">
        <v>9</v>
      </c>
      <c r="L1" t="s">
        <v>10</v>
      </c>
    </row>
    <row r="16" spans="1:12" ht="23.1" customHeight="1" x14ac:dyDescent="0.3"/>
    <row r="17" spans="1:12" x14ac:dyDescent="0.3">
      <c r="A17" t="s">
        <v>472</v>
      </c>
      <c r="B17" s="1" t="s">
        <v>473</v>
      </c>
      <c r="C17" s="11">
        <v>0</v>
      </c>
      <c r="D17" t="s">
        <v>607</v>
      </c>
      <c r="E17" t="s">
        <v>474</v>
      </c>
      <c r="F17" s="2" t="s">
        <v>475</v>
      </c>
      <c r="G17" t="s">
        <v>465</v>
      </c>
      <c r="H17" t="s">
        <v>14</v>
      </c>
      <c r="I17" t="s">
        <v>14</v>
      </c>
      <c r="J17" t="s">
        <v>14</v>
      </c>
      <c r="K17" t="s">
        <v>14</v>
      </c>
      <c r="L17" t="s">
        <v>609</v>
      </c>
    </row>
    <row r="18" spans="1:12" x14ac:dyDescent="0.3">
      <c r="A18" t="s">
        <v>476</v>
      </c>
      <c r="B18" s="1" t="s">
        <v>477</v>
      </c>
      <c r="C18" s="11">
        <v>0</v>
      </c>
      <c r="D18" t="s">
        <v>607</v>
      </c>
      <c r="E18" t="s">
        <v>474</v>
      </c>
      <c r="F18" s="2" t="s">
        <v>478</v>
      </c>
      <c r="G18" t="s">
        <v>465</v>
      </c>
      <c r="H18" t="s">
        <v>14</v>
      </c>
      <c r="I18" t="s">
        <v>14</v>
      </c>
      <c r="J18" t="s">
        <v>14</v>
      </c>
      <c r="K18" t="s">
        <v>14</v>
      </c>
      <c r="L18" t="s">
        <v>609</v>
      </c>
    </row>
    <row r="19" spans="1:12" x14ac:dyDescent="0.3">
      <c r="A19" t="s">
        <v>479</v>
      </c>
      <c r="B19" s="1" t="s">
        <v>480</v>
      </c>
      <c r="C19" s="11">
        <v>0</v>
      </c>
      <c r="D19" t="s">
        <v>607</v>
      </c>
      <c r="E19" t="s">
        <v>474</v>
      </c>
      <c r="F19" s="2" t="s">
        <v>481</v>
      </c>
      <c r="G19" t="s">
        <v>465</v>
      </c>
      <c r="H19" t="s">
        <v>14</v>
      </c>
      <c r="I19" t="s">
        <v>14</v>
      </c>
      <c r="J19" t="s">
        <v>14</v>
      </c>
      <c r="K19" t="s">
        <v>14</v>
      </c>
      <c r="L19" t="s">
        <v>609</v>
      </c>
    </row>
    <row r="20" spans="1:12" x14ac:dyDescent="0.3">
      <c r="A20" t="s">
        <v>482</v>
      </c>
      <c r="B20" s="1" t="s">
        <v>483</v>
      </c>
      <c r="C20" s="11">
        <v>0</v>
      </c>
      <c r="D20" t="s">
        <v>607</v>
      </c>
      <c r="E20" t="s">
        <v>474</v>
      </c>
      <c r="F20" s="2" t="s">
        <v>484</v>
      </c>
      <c r="G20" t="s">
        <v>465</v>
      </c>
      <c r="H20" t="s">
        <v>14</v>
      </c>
      <c r="I20" t="s">
        <v>14</v>
      </c>
      <c r="J20" t="s">
        <v>14</v>
      </c>
      <c r="K20" t="s">
        <v>14</v>
      </c>
      <c r="L20" t="s">
        <v>609</v>
      </c>
    </row>
    <row r="21" spans="1:12" x14ac:dyDescent="0.3">
      <c r="A21" t="s">
        <v>485</v>
      </c>
      <c r="B21" s="1" t="s">
        <v>486</v>
      </c>
      <c r="C21" s="11">
        <v>0</v>
      </c>
      <c r="D21" t="s">
        <v>607</v>
      </c>
      <c r="E21" t="s">
        <v>474</v>
      </c>
      <c r="F21" s="2" t="s">
        <v>487</v>
      </c>
      <c r="G21" t="s">
        <v>465</v>
      </c>
      <c r="H21" t="s">
        <v>14</v>
      </c>
      <c r="I21" t="s">
        <v>14</v>
      </c>
      <c r="J21" t="s">
        <v>14</v>
      </c>
      <c r="K21" t="s">
        <v>14</v>
      </c>
      <c r="L21" t="s">
        <v>609</v>
      </c>
    </row>
    <row r="22" spans="1:12" x14ac:dyDescent="0.3">
      <c r="A22" t="s">
        <v>488</v>
      </c>
      <c r="B22" s="1" t="s">
        <v>489</v>
      </c>
      <c r="C22" s="11">
        <v>0</v>
      </c>
      <c r="D22" t="s">
        <v>607</v>
      </c>
      <c r="E22" t="s">
        <v>474</v>
      </c>
      <c r="F22" s="2">
        <v>10</v>
      </c>
      <c r="G22" t="s">
        <v>465</v>
      </c>
      <c r="H22" t="s">
        <v>14</v>
      </c>
      <c r="I22" t="s">
        <v>14</v>
      </c>
      <c r="J22" t="s">
        <v>14</v>
      </c>
      <c r="K22" t="s">
        <v>14</v>
      </c>
      <c r="L22" t="s">
        <v>609</v>
      </c>
    </row>
    <row r="23" spans="1:12" x14ac:dyDescent="0.3">
      <c r="A23" t="s">
        <v>490</v>
      </c>
      <c r="B23" s="1" t="s">
        <v>491</v>
      </c>
      <c r="C23" s="11">
        <f>8/46</f>
        <v>0.17391304347826086</v>
      </c>
      <c r="D23" t="s">
        <v>607</v>
      </c>
      <c r="E23" t="s">
        <v>474</v>
      </c>
      <c r="F23" s="2">
        <v>11</v>
      </c>
      <c r="G23" t="s">
        <v>465</v>
      </c>
      <c r="H23" t="s">
        <v>14</v>
      </c>
      <c r="I23" t="s">
        <v>14</v>
      </c>
      <c r="J23" t="s">
        <v>14</v>
      </c>
      <c r="K23" t="s">
        <v>14</v>
      </c>
      <c r="L23" t="s">
        <v>609</v>
      </c>
    </row>
    <row r="24" spans="1:12" x14ac:dyDescent="0.3">
      <c r="A24" t="s">
        <v>492</v>
      </c>
      <c r="B24" s="1" t="s">
        <v>493</v>
      </c>
      <c r="C24" s="11">
        <v>0</v>
      </c>
      <c r="D24" t="s">
        <v>607</v>
      </c>
      <c r="E24" t="s">
        <v>474</v>
      </c>
      <c r="F24" s="2">
        <v>12</v>
      </c>
      <c r="G24" t="s">
        <v>465</v>
      </c>
      <c r="H24" t="s">
        <v>14</v>
      </c>
      <c r="I24" t="s">
        <v>14</v>
      </c>
      <c r="J24" t="s">
        <v>14</v>
      </c>
      <c r="K24" t="s">
        <v>14</v>
      </c>
      <c r="L24" t="s">
        <v>609</v>
      </c>
    </row>
    <row r="25" spans="1:12" x14ac:dyDescent="0.3">
      <c r="A25" t="s">
        <v>494</v>
      </c>
      <c r="B25" s="1" t="s">
        <v>495</v>
      </c>
      <c r="C25" s="11">
        <v>0</v>
      </c>
      <c r="D25" t="s">
        <v>607</v>
      </c>
      <c r="E25" t="s">
        <v>474</v>
      </c>
      <c r="F25" s="2">
        <v>13</v>
      </c>
      <c r="G25" t="s">
        <v>465</v>
      </c>
      <c r="H25" t="s">
        <v>14</v>
      </c>
      <c r="I25" t="s">
        <v>14</v>
      </c>
      <c r="J25" t="s">
        <v>14</v>
      </c>
      <c r="K25" t="s">
        <v>14</v>
      </c>
      <c r="L25" t="s">
        <v>609</v>
      </c>
    </row>
    <row r="26" spans="1:12" x14ac:dyDescent="0.3">
      <c r="A26" t="s">
        <v>496</v>
      </c>
      <c r="B26" s="1" t="s">
        <v>497</v>
      </c>
      <c r="C26" s="11">
        <v>0</v>
      </c>
      <c r="D26" t="s">
        <v>607</v>
      </c>
      <c r="E26" t="s">
        <v>474</v>
      </c>
      <c r="F26" s="2">
        <v>14</v>
      </c>
      <c r="G26" t="s">
        <v>465</v>
      </c>
      <c r="H26" t="s">
        <v>14</v>
      </c>
      <c r="I26" t="s">
        <v>14</v>
      </c>
      <c r="J26" t="s">
        <v>14</v>
      </c>
      <c r="K26" t="s">
        <v>14</v>
      </c>
      <c r="L26" t="s">
        <v>609</v>
      </c>
    </row>
    <row r="27" spans="1:12" ht="15.6" customHeight="1" x14ac:dyDescent="0.3">
      <c r="A27" t="s">
        <v>498</v>
      </c>
      <c r="B27" s="1" t="s">
        <v>499</v>
      </c>
      <c r="C27" s="11">
        <v>0</v>
      </c>
      <c r="D27" t="s">
        <v>607</v>
      </c>
      <c r="E27" t="s">
        <v>474</v>
      </c>
      <c r="F27" s="2">
        <v>15</v>
      </c>
      <c r="G27" t="s">
        <v>465</v>
      </c>
      <c r="H27" t="s">
        <v>14</v>
      </c>
      <c r="I27" t="s">
        <v>14</v>
      </c>
      <c r="J27" t="s">
        <v>14</v>
      </c>
      <c r="K27" t="s">
        <v>14</v>
      </c>
      <c r="L27" t="s">
        <v>609</v>
      </c>
    </row>
    <row r="28" spans="1:12" x14ac:dyDescent="0.3">
      <c r="A28" t="s">
        <v>500</v>
      </c>
      <c r="B28" s="1" t="s">
        <v>501</v>
      </c>
      <c r="C28" s="11">
        <v>0</v>
      </c>
      <c r="D28" t="s">
        <v>607</v>
      </c>
      <c r="E28" t="s">
        <v>474</v>
      </c>
      <c r="F28" s="2">
        <v>16</v>
      </c>
      <c r="G28" t="s">
        <v>465</v>
      </c>
      <c r="H28" t="s">
        <v>14</v>
      </c>
      <c r="I28" t="s">
        <v>14</v>
      </c>
      <c r="J28" t="s">
        <v>14</v>
      </c>
      <c r="K28" t="s">
        <v>14</v>
      </c>
      <c r="L28" t="s">
        <v>609</v>
      </c>
    </row>
    <row r="29" spans="1:12" x14ac:dyDescent="0.3">
      <c r="A29" t="s">
        <v>502</v>
      </c>
      <c r="B29" s="1" t="s">
        <v>503</v>
      </c>
      <c r="C29" s="11">
        <v>0</v>
      </c>
      <c r="D29" t="s">
        <v>607</v>
      </c>
      <c r="E29" t="s">
        <v>474</v>
      </c>
      <c r="F29" s="2">
        <v>19</v>
      </c>
      <c r="G29" t="s">
        <v>465</v>
      </c>
      <c r="H29" t="s">
        <v>14</v>
      </c>
      <c r="I29" t="s">
        <v>14</v>
      </c>
      <c r="J29" t="s">
        <v>14</v>
      </c>
      <c r="K29" t="s">
        <v>14</v>
      </c>
      <c r="L29" t="s">
        <v>609</v>
      </c>
    </row>
    <row r="30" spans="1:12" x14ac:dyDescent="0.3">
      <c r="A30" t="s">
        <v>504</v>
      </c>
      <c r="B30" s="1" t="s">
        <v>505</v>
      </c>
      <c r="C30" s="11">
        <f>36/46</f>
        <v>0.78260869565217395</v>
      </c>
      <c r="D30" t="s">
        <v>607</v>
      </c>
      <c r="E30" t="s">
        <v>474</v>
      </c>
      <c r="F30" s="2">
        <v>22</v>
      </c>
      <c r="G30" t="s">
        <v>465</v>
      </c>
      <c r="H30" t="s">
        <v>14</v>
      </c>
      <c r="I30" t="s">
        <v>14</v>
      </c>
      <c r="J30" t="s">
        <v>14</v>
      </c>
      <c r="K30" t="s">
        <v>14</v>
      </c>
      <c r="L30" t="s">
        <v>609</v>
      </c>
    </row>
    <row r="31" spans="1:12" x14ac:dyDescent="0.3">
      <c r="A31" t="s">
        <v>506</v>
      </c>
      <c r="B31" s="1" t="s">
        <v>396</v>
      </c>
      <c r="C31" s="11">
        <v>0</v>
      </c>
      <c r="D31" t="s">
        <v>607</v>
      </c>
      <c r="E31" t="s">
        <v>474</v>
      </c>
      <c r="F31" s="2">
        <v>23</v>
      </c>
      <c r="G31" t="s">
        <v>465</v>
      </c>
      <c r="H31" t="s">
        <v>14</v>
      </c>
      <c r="I31" t="s">
        <v>14</v>
      </c>
      <c r="J31" t="s">
        <v>14</v>
      </c>
      <c r="K31" t="s">
        <v>14</v>
      </c>
      <c r="L31" t="s">
        <v>609</v>
      </c>
    </row>
    <row r="32" spans="1:12" x14ac:dyDescent="0.3">
      <c r="A32" t="s">
        <v>507</v>
      </c>
      <c r="B32" s="1" t="s">
        <v>508</v>
      </c>
      <c r="C32" s="11">
        <v>0</v>
      </c>
      <c r="D32" t="s">
        <v>607</v>
      </c>
      <c r="E32" t="s">
        <v>474</v>
      </c>
      <c r="F32" s="2">
        <v>24</v>
      </c>
      <c r="G32" t="s">
        <v>465</v>
      </c>
      <c r="H32" t="s">
        <v>14</v>
      </c>
      <c r="I32" t="s">
        <v>14</v>
      </c>
      <c r="J32" t="s">
        <v>14</v>
      </c>
      <c r="K32" t="s">
        <v>14</v>
      </c>
      <c r="L32" t="s">
        <v>609</v>
      </c>
    </row>
    <row r="33" spans="1:12" x14ac:dyDescent="0.3">
      <c r="A33" t="s">
        <v>509</v>
      </c>
      <c r="B33" s="1" t="s">
        <v>510</v>
      </c>
      <c r="C33" s="11">
        <v>0</v>
      </c>
      <c r="D33" t="s">
        <v>607</v>
      </c>
      <c r="E33" t="s">
        <v>474</v>
      </c>
      <c r="F33" s="2">
        <v>25</v>
      </c>
      <c r="G33" t="s">
        <v>465</v>
      </c>
      <c r="H33" t="s">
        <v>14</v>
      </c>
      <c r="I33" t="s">
        <v>14</v>
      </c>
      <c r="J33" t="s">
        <v>14</v>
      </c>
      <c r="K33" t="s">
        <v>14</v>
      </c>
      <c r="L33" t="s">
        <v>609</v>
      </c>
    </row>
    <row r="34" spans="1:12" x14ac:dyDescent="0.3">
      <c r="A34" t="s">
        <v>511</v>
      </c>
      <c r="B34" s="1" t="s">
        <v>512</v>
      </c>
      <c r="C34" s="11">
        <v>0</v>
      </c>
      <c r="D34" t="s">
        <v>607</v>
      </c>
      <c r="E34" t="s">
        <v>474</v>
      </c>
      <c r="F34" s="2">
        <v>26</v>
      </c>
      <c r="G34" t="s">
        <v>465</v>
      </c>
      <c r="H34" t="s">
        <v>14</v>
      </c>
      <c r="I34" t="s">
        <v>14</v>
      </c>
      <c r="J34" t="s">
        <v>14</v>
      </c>
      <c r="K34" t="s">
        <v>14</v>
      </c>
      <c r="L34" t="s">
        <v>609</v>
      </c>
    </row>
    <row r="35" spans="1:12" x14ac:dyDescent="0.3">
      <c r="A35" t="s">
        <v>513</v>
      </c>
      <c r="B35" s="1" t="s">
        <v>514</v>
      </c>
      <c r="C35" s="11">
        <v>0</v>
      </c>
      <c r="D35" t="s">
        <v>607</v>
      </c>
      <c r="E35" t="s">
        <v>474</v>
      </c>
      <c r="F35" s="2">
        <v>27</v>
      </c>
      <c r="G35" t="s">
        <v>465</v>
      </c>
      <c r="H35" t="s">
        <v>14</v>
      </c>
      <c r="I35" t="s">
        <v>14</v>
      </c>
      <c r="J35" t="s">
        <v>14</v>
      </c>
      <c r="K35" t="s">
        <v>14</v>
      </c>
      <c r="L35" t="s">
        <v>609</v>
      </c>
    </row>
    <row r="36" spans="1:12" x14ac:dyDescent="0.3">
      <c r="A36" t="s">
        <v>515</v>
      </c>
      <c r="B36" s="1" t="s">
        <v>516</v>
      </c>
      <c r="C36" s="11">
        <v>0</v>
      </c>
      <c r="D36" t="s">
        <v>607</v>
      </c>
      <c r="E36" t="s">
        <v>474</v>
      </c>
      <c r="F36" s="2" t="s">
        <v>517</v>
      </c>
      <c r="G36" t="s">
        <v>465</v>
      </c>
      <c r="H36" t="s">
        <v>14</v>
      </c>
      <c r="I36" t="s">
        <v>14</v>
      </c>
      <c r="J36" t="s">
        <v>14</v>
      </c>
      <c r="K36" t="s">
        <v>14</v>
      </c>
      <c r="L36" t="s">
        <v>609</v>
      </c>
    </row>
    <row r="37" spans="1:12" x14ac:dyDescent="0.3">
      <c r="A37" t="s">
        <v>518</v>
      </c>
      <c r="B37" s="1" t="s">
        <v>519</v>
      </c>
      <c r="C37" s="11">
        <v>0</v>
      </c>
      <c r="D37" t="s">
        <v>607</v>
      </c>
      <c r="E37" t="s">
        <v>474</v>
      </c>
      <c r="F37" s="2">
        <v>30</v>
      </c>
      <c r="G37" t="s">
        <v>465</v>
      </c>
      <c r="H37" t="s">
        <v>14</v>
      </c>
      <c r="I37" t="s">
        <v>14</v>
      </c>
      <c r="J37" t="s">
        <v>14</v>
      </c>
      <c r="K37" t="s">
        <v>14</v>
      </c>
      <c r="L37" t="s">
        <v>609</v>
      </c>
    </row>
    <row r="38" spans="1:12" x14ac:dyDescent="0.3">
      <c r="A38" t="s">
        <v>520</v>
      </c>
      <c r="B38" s="1" t="s">
        <v>521</v>
      </c>
      <c r="C38" s="11">
        <v>0</v>
      </c>
      <c r="D38" t="s">
        <v>607</v>
      </c>
      <c r="E38" t="s">
        <v>474</v>
      </c>
      <c r="F38" s="2">
        <v>31</v>
      </c>
      <c r="G38" t="s">
        <v>465</v>
      </c>
      <c r="H38" t="s">
        <v>14</v>
      </c>
      <c r="I38" t="s">
        <v>14</v>
      </c>
      <c r="J38" t="s">
        <v>14</v>
      </c>
      <c r="K38" t="s">
        <v>14</v>
      </c>
      <c r="L38" t="s">
        <v>609</v>
      </c>
    </row>
    <row r="39" spans="1:12" x14ac:dyDescent="0.3">
      <c r="A39" t="s">
        <v>522</v>
      </c>
      <c r="B39" s="1" t="s">
        <v>523</v>
      </c>
      <c r="C39" s="11">
        <v>0</v>
      </c>
      <c r="D39" t="s">
        <v>607</v>
      </c>
      <c r="E39" t="s">
        <v>474</v>
      </c>
      <c r="F39" s="2">
        <v>38</v>
      </c>
      <c r="G39" t="s">
        <v>465</v>
      </c>
      <c r="H39" t="s">
        <v>14</v>
      </c>
      <c r="I39" t="s">
        <v>14</v>
      </c>
      <c r="J39" t="s">
        <v>14</v>
      </c>
      <c r="K39" t="s">
        <v>14</v>
      </c>
      <c r="L39" t="s">
        <v>609</v>
      </c>
    </row>
    <row r="40" spans="1:12" x14ac:dyDescent="0.3">
      <c r="A40" t="s">
        <v>524</v>
      </c>
      <c r="B40" s="1" t="s">
        <v>525</v>
      </c>
      <c r="C40" s="11">
        <v>0</v>
      </c>
      <c r="D40" t="s">
        <v>607</v>
      </c>
      <c r="E40" t="s">
        <v>474</v>
      </c>
      <c r="F40" s="2">
        <v>39</v>
      </c>
      <c r="G40" t="s">
        <v>465</v>
      </c>
      <c r="H40" t="s">
        <v>14</v>
      </c>
      <c r="I40" t="s">
        <v>14</v>
      </c>
      <c r="J40" t="s">
        <v>14</v>
      </c>
      <c r="K40" t="s">
        <v>14</v>
      </c>
      <c r="L40" t="s">
        <v>609</v>
      </c>
    </row>
    <row r="41" spans="1:12" x14ac:dyDescent="0.3">
      <c r="A41" t="s">
        <v>526</v>
      </c>
      <c r="B41" s="1" t="s">
        <v>527</v>
      </c>
      <c r="C41" s="11">
        <v>0</v>
      </c>
      <c r="D41" t="s">
        <v>607</v>
      </c>
      <c r="E41" t="s">
        <v>474</v>
      </c>
      <c r="F41" s="2">
        <v>40</v>
      </c>
      <c r="G41" t="s">
        <v>465</v>
      </c>
      <c r="H41" t="s">
        <v>14</v>
      </c>
      <c r="I41" t="s">
        <v>14</v>
      </c>
      <c r="J41" t="s">
        <v>14</v>
      </c>
      <c r="K41" t="s">
        <v>14</v>
      </c>
      <c r="L41" t="s">
        <v>609</v>
      </c>
    </row>
    <row r="42" spans="1:12" x14ac:dyDescent="0.3">
      <c r="A42" t="s">
        <v>528</v>
      </c>
      <c r="B42" s="1" t="s">
        <v>529</v>
      </c>
      <c r="C42" s="11">
        <v>0</v>
      </c>
      <c r="D42" t="s">
        <v>607</v>
      </c>
      <c r="E42" t="s">
        <v>474</v>
      </c>
      <c r="F42" s="2">
        <v>41</v>
      </c>
      <c r="G42" t="s">
        <v>465</v>
      </c>
      <c r="H42" t="s">
        <v>14</v>
      </c>
      <c r="I42" t="s">
        <v>14</v>
      </c>
      <c r="J42" t="s">
        <v>14</v>
      </c>
      <c r="K42" t="s">
        <v>14</v>
      </c>
      <c r="L42" t="s">
        <v>609</v>
      </c>
    </row>
    <row r="43" spans="1:12" x14ac:dyDescent="0.3">
      <c r="A43" t="s">
        <v>530</v>
      </c>
      <c r="B43" s="1" t="s">
        <v>531</v>
      </c>
      <c r="C43" s="11">
        <v>0</v>
      </c>
      <c r="D43" t="s">
        <v>607</v>
      </c>
      <c r="E43" t="s">
        <v>474</v>
      </c>
      <c r="F43" s="2">
        <v>42</v>
      </c>
      <c r="G43" t="s">
        <v>465</v>
      </c>
      <c r="H43" t="s">
        <v>14</v>
      </c>
      <c r="I43" t="s">
        <v>14</v>
      </c>
      <c r="J43" t="s">
        <v>14</v>
      </c>
      <c r="K43" t="s">
        <v>14</v>
      </c>
      <c r="L43" t="s">
        <v>609</v>
      </c>
    </row>
    <row r="44" spans="1:12" ht="28.8" x14ac:dyDescent="0.3">
      <c r="A44" t="s">
        <v>532</v>
      </c>
      <c r="B44" s="1" t="s">
        <v>533</v>
      </c>
      <c r="C44" s="11">
        <v>0</v>
      </c>
      <c r="D44" t="s">
        <v>607</v>
      </c>
      <c r="E44" t="s">
        <v>474</v>
      </c>
      <c r="F44" s="2">
        <v>43</v>
      </c>
      <c r="G44" t="s">
        <v>465</v>
      </c>
      <c r="H44" t="s">
        <v>14</v>
      </c>
      <c r="I44" t="s">
        <v>14</v>
      </c>
      <c r="J44" t="s">
        <v>14</v>
      </c>
      <c r="K44" t="s">
        <v>14</v>
      </c>
      <c r="L44" t="s">
        <v>609</v>
      </c>
    </row>
    <row r="45" spans="1:12" x14ac:dyDescent="0.3">
      <c r="A45" t="s">
        <v>534</v>
      </c>
      <c r="B45" s="1" t="s">
        <v>535</v>
      </c>
      <c r="C45" s="11">
        <f>2/46</f>
        <v>4.3478260869565216E-2</v>
      </c>
      <c r="D45" t="s">
        <v>607</v>
      </c>
      <c r="E45" t="s">
        <v>474</v>
      </c>
      <c r="F45" s="2">
        <v>44</v>
      </c>
      <c r="G45" t="s">
        <v>465</v>
      </c>
      <c r="H45" t="s">
        <v>14</v>
      </c>
      <c r="I45" t="s">
        <v>14</v>
      </c>
      <c r="J45" t="s">
        <v>14</v>
      </c>
      <c r="K45" t="s">
        <v>14</v>
      </c>
      <c r="L45" t="s">
        <v>609</v>
      </c>
    </row>
    <row r="46" spans="1:12" x14ac:dyDescent="0.3">
      <c r="A46" t="s">
        <v>536</v>
      </c>
      <c r="B46" s="1" t="s">
        <v>537</v>
      </c>
      <c r="C46" s="11">
        <v>0</v>
      </c>
      <c r="D46" t="s">
        <v>607</v>
      </c>
      <c r="E46" t="s">
        <v>474</v>
      </c>
      <c r="F46" s="2">
        <v>45</v>
      </c>
      <c r="G46" t="s">
        <v>465</v>
      </c>
      <c r="H46" t="s">
        <v>14</v>
      </c>
      <c r="I46" t="s">
        <v>14</v>
      </c>
      <c r="J46" t="s">
        <v>14</v>
      </c>
      <c r="K46" t="s">
        <v>14</v>
      </c>
      <c r="L46" t="s">
        <v>609</v>
      </c>
    </row>
    <row r="47" spans="1:12" x14ac:dyDescent="0.3">
      <c r="A47" t="s">
        <v>538</v>
      </c>
      <c r="B47" s="1" t="s">
        <v>539</v>
      </c>
      <c r="C47" s="11">
        <v>0</v>
      </c>
      <c r="D47" t="s">
        <v>607</v>
      </c>
      <c r="E47" t="s">
        <v>474</v>
      </c>
      <c r="F47" s="2">
        <v>46</v>
      </c>
      <c r="G47" t="s">
        <v>465</v>
      </c>
      <c r="H47" t="s">
        <v>14</v>
      </c>
      <c r="I47" t="s">
        <v>14</v>
      </c>
      <c r="J47" t="s">
        <v>14</v>
      </c>
      <c r="K47" t="s">
        <v>14</v>
      </c>
      <c r="L47" t="s">
        <v>609</v>
      </c>
    </row>
    <row r="48" spans="1:12" x14ac:dyDescent="0.3">
      <c r="A48" t="s">
        <v>540</v>
      </c>
      <c r="B48" s="1" t="s">
        <v>541</v>
      </c>
      <c r="C48" s="11">
        <v>0</v>
      </c>
      <c r="D48" t="s">
        <v>607</v>
      </c>
      <c r="E48" t="s">
        <v>474</v>
      </c>
      <c r="F48" s="2">
        <v>47</v>
      </c>
      <c r="G48" t="s">
        <v>465</v>
      </c>
      <c r="H48" t="s">
        <v>14</v>
      </c>
      <c r="I48" t="s">
        <v>14</v>
      </c>
      <c r="J48" t="s">
        <v>14</v>
      </c>
      <c r="K48" t="s">
        <v>14</v>
      </c>
      <c r="L48" t="s">
        <v>609</v>
      </c>
    </row>
    <row r="49" spans="1:12" x14ac:dyDescent="0.3">
      <c r="A49" t="s">
        <v>542</v>
      </c>
      <c r="B49" s="1" t="s">
        <v>543</v>
      </c>
      <c r="C49" s="11">
        <v>0</v>
      </c>
      <c r="D49" t="s">
        <v>607</v>
      </c>
      <c r="E49" t="s">
        <v>474</v>
      </c>
      <c r="F49" s="2">
        <v>48</v>
      </c>
      <c r="G49" t="s">
        <v>465</v>
      </c>
      <c r="H49" t="s">
        <v>14</v>
      </c>
      <c r="I49" t="s">
        <v>14</v>
      </c>
      <c r="J49" t="s">
        <v>14</v>
      </c>
      <c r="K49" t="s">
        <v>14</v>
      </c>
      <c r="L49" t="s">
        <v>609</v>
      </c>
    </row>
    <row r="50" spans="1:12" x14ac:dyDescent="0.3">
      <c r="A50" t="s">
        <v>544</v>
      </c>
      <c r="B50" s="1" t="s">
        <v>545</v>
      </c>
      <c r="C50" s="11">
        <v>0</v>
      </c>
      <c r="D50" t="s">
        <v>607</v>
      </c>
      <c r="E50" t="s">
        <v>474</v>
      </c>
      <c r="F50" s="2">
        <v>49</v>
      </c>
      <c r="G50" t="s">
        <v>465</v>
      </c>
      <c r="H50" t="s">
        <v>14</v>
      </c>
      <c r="I50" t="s">
        <v>14</v>
      </c>
      <c r="J50" t="s">
        <v>14</v>
      </c>
      <c r="K50" t="s">
        <v>14</v>
      </c>
      <c r="L50" t="s">
        <v>609</v>
      </c>
    </row>
    <row r="51" spans="1:12" x14ac:dyDescent="0.3">
      <c r="A51" t="s">
        <v>546</v>
      </c>
      <c r="B51" s="1" t="s">
        <v>547</v>
      </c>
      <c r="C51" s="11">
        <v>0</v>
      </c>
      <c r="D51" t="s">
        <v>607</v>
      </c>
      <c r="E51" t="s">
        <v>474</v>
      </c>
      <c r="F51" s="2">
        <v>50</v>
      </c>
      <c r="G51" t="s">
        <v>465</v>
      </c>
      <c r="H51" t="s">
        <v>14</v>
      </c>
      <c r="I51" t="s">
        <v>14</v>
      </c>
      <c r="J51" t="s">
        <v>14</v>
      </c>
      <c r="K51" t="s">
        <v>14</v>
      </c>
      <c r="L51" t="s">
        <v>609</v>
      </c>
    </row>
    <row r="52" spans="1:12" ht="32.1" customHeight="1" x14ac:dyDescent="0.3">
      <c r="A52" t="s">
        <v>548</v>
      </c>
      <c r="B52" s="1" t="s">
        <v>549</v>
      </c>
      <c r="C52" s="11">
        <v>0</v>
      </c>
      <c r="D52" t="s">
        <v>607</v>
      </c>
      <c r="E52" t="s">
        <v>474</v>
      </c>
      <c r="F52" s="2">
        <v>51</v>
      </c>
      <c r="G52" t="s">
        <v>465</v>
      </c>
      <c r="H52" t="s">
        <v>14</v>
      </c>
      <c r="I52" t="s">
        <v>14</v>
      </c>
      <c r="J52" t="s">
        <v>14</v>
      </c>
      <c r="K52" t="s">
        <v>14</v>
      </c>
      <c r="L52" t="s">
        <v>609</v>
      </c>
    </row>
    <row r="53" spans="1:12" x14ac:dyDescent="0.3">
      <c r="A53" t="s">
        <v>550</v>
      </c>
      <c r="B53" s="1" t="s">
        <v>551</v>
      </c>
      <c r="C53" s="11">
        <v>0</v>
      </c>
      <c r="D53" t="s">
        <v>607</v>
      </c>
      <c r="E53" t="s">
        <v>474</v>
      </c>
      <c r="F53" s="2">
        <v>52</v>
      </c>
      <c r="G53" t="s">
        <v>465</v>
      </c>
      <c r="H53" t="s">
        <v>14</v>
      </c>
      <c r="I53" t="s">
        <v>14</v>
      </c>
      <c r="J53" t="s">
        <v>14</v>
      </c>
      <c r="K53" t="s">
        <v>14</v>
      </c>
      <c r="L53" t="s">
        <v>609</v>
      </c>
    </row>
    <row r="54" spans="1:12" x14ac:dyDescent="0.3">
      <c r="A54" t="s">
        <v>552</v>
      </c>
      <c r="B54" s="1" t="s">
        <v>398</v>
      </c>
      <c r="C54" s="11">
        <v>0</v>
      </c>
      <c r="D54" t="s">
        <v>607</v>
      </c>
      <c r="E54" t="s">
        <v>474</v>
      </c>
      <c r="F54" s="2">
        <v>54</v>
      </c>
      <c r="G54" t="s">
        <v>465</v>
      </c>
      <c r="H54" t="s">
        <v>14</v>
      </c>
      <c r="I54" t="s">
        <v>14</v>
      </c>
      <c r="J54" t="s">
        <v>14</v>
      </c>
      <c r="K54" t="s">
        <v>14</v>
      </c>
      <c r="L54" t="s">
        <v>609</v>
      </c>
    </row>
    <row r="55" spans="1:12" x14ac:dyDescent="0.3">
      <c r="A55" t="s">
        <v>553</v>
      </c>
      <c r="B55" s="1" t="s">
        <v>400</v>
      </c>
      <c r="C55" s="11">
        <v>0</v>
      </c>
      <c r="D55" t="s">
        <v>607</v>
      </c>
      <c r="E55" t="s">
        <v>474</v>
      </c>
      <c r="F55" s="2" t="s">
        <v>400</v>
      </c>
      <c r="G55" t="s">
        <v>465</v>
      </c>
      <c r="H55" t="s">
        <v>14</v>
      </c>
      <c r="I55" t="s">
        <v>14</v>
      </c>
      <c r="J55" t="s">
        <v>14</v>
      </c>
      <c r="K55" t="s">
        <v>14</v>
      </c>
      <c r="L55" t="s">
        <v>609</v>
      </c>
    </row>
    <row r="56" spans="1:12" x14ac:dyDescent="0.3">
      <c r="A56" t="s">
        <v>554</v>
      </c>
      <c r="B56" t="s">
        <v>555</v>
      </c>
      <c r="C56" s="5">
        <f>SUM(C17:C55)</f>
        <v>1</v>
      </c>
      <c r="D56" t="s">
        <v>607</v>
      </c>
      <c r="E56" t="s">
        <v>474</v>
      </c>
      <c r="F56" s="2" t="s">
        <v>205</v>
      </c>
      <c r="G56" t="s">
        <v>465</v>
      </c>
      <c r="H56" t="s">
        <v>14</v>
      </c>
      <c r="I56" t="s">
        <v>14</v>
      </c>
      <c r="J56" t="s">
        <v>14</v>
      </c>
      <c r="K56" t="s">
        <v>14</v>
      </c>
      <c r="L56" t="s">
        <v>609</v>
      </c>
    </row>
    <row r="63" spans="1:12" ht="23.1" customHeight="1" x14ac:dyDescent="0.3"/>
    <row r="64" spans="1:12" x14ac:dyDescent="0.3">
      <c r="A64" t="s">
        <v>556</v>
      </c>
      <c r="B64" s="1" t="s">
        <v>473</v>
      </c>
      <c r="C64" s="5"/>
      <c r="D64" t="s">
        <v>607</v>
      </c>
      <c r="E64" t="s">
        <v>97</v>
      </c>
      <c r="F64" s="2" t="s">
        <v>475</v>
      </c>
      <c r="G64" t="s">
        <v>465</v>
      </c>
      <c r="H64" t="s">
        <v>14</v>
      </c>
      <c r="I64" t="s">
        <v>14</v>
      </c>
      <c r="J64" t="s">
        <v>14</v>
      </c>
      <c r="K64" t="s">
        <v>14</v>
      </c>
      <c r="L64" t="s">
        <v>609</v>
      </c>
    </row>
    <row r="65" spans="1:12" x14ac:dyDescent="0.3">
      <c r="A65" t="s">
        <v>557</v>
      </c>
      <c r="B65" s="1" t="s">
        <v>477</v>
      </c>
      <c r="C65" s="5"/>
      <c r="D65" t="s">
        <v>607</v>
      </c>
      <c r="E65" t="s">
        <v>97</v>
      </c>
      <c r="F65" s="2" t="s">
        <v>478</v>
      </c>
      <c r="G65" t="s">
        <v>465</v>
      </c>
      <c r="H65" t="s">
        <v>14</v>
      </c>
      <c r="I65" t="s">
        <v>14</v>
      </c>
      <c r="J65" t="s">
        <v>14</v>
      </c>
      <c r="K65" t="s">
        <v>14</v>
      </c>
      <c r="L65" t="s">
        <v>609</v>
      </c>
    </row>
    <row r="66" spans="1:12" x14ac:dyDescent="0.3">
      <c r="A66" t="s">
        <v>558</v>
      </c>
      <c r="B66" s="1" t="s">
        <v>480</v>
      </c>
      <c r="C66" s="5"/>
      <c r="D66" t="s">
        <v>607</v>
      </c>
      <c r="E66" t="s">
        <v>97</v>
      </c>
      <c r="F66" s="2" t="s">
        <v>481</v>
      </c>
      <c r="G66" t="s">
        <v>465</v>
      </c>
      <c r="H66" t="s">
        <v>14</v>
      </c>
      <c r="I66" t="s">
        <v>14</v>
      </c>
      <c r="J66" t="s">
        <v>14</v>
      </c>
      <c r="K66" t="s">
        <v>14</v>
      </c>
      <c r="L66" t="s">
        <v>609</v>
      </c>
    </row>
    <row r="67" spans="1:12" x14ac:dyDescent="0.3">
      <c r="A67" t="s">
        <v>559</v>
      </c>
      <c r="B67" s="1" t="s">
        <v>483</v>
      </c>
      <c r="C67" s="5"/>
      <c r="D67" t="s">
        <v>607</v>
      </c>
      <c r="E67" t="s">
        <v>97</v>
      </c>
      <c r="F67" s="2" t="s">
        <v>484</v>
      </c>
      <c r="G67" t="s">
        <v>465</v>
      </c>
      <c r="H67" t="s">
        <v>14</v>
      </c>
      <c r="I67" t="s">
        <v>14</v>
      </c>
      <c r="J67" t="s">
        <v>14</v>
      </c>
      <c r="K67" t="s">
        <v>14</v>
      </c>
      <c r="L67" t="s">
        <v>609</v>
      </c>
    </row>
    <row r="68" spans="1:12" x14ac:dyDescent="0.3">
      <c r="A68" t="s">
        <v>560</v>
      </c>
      <c r="B68" s="1" t="s">
        <v>486</v>
      </c>
      <c r="C68" s="5"/>
      <c r="D68" t="s">
        <v>607</v>
      </c>
      <c r="E68" t="s">
        <v>97</v>
      </c>
      <c r="F68" s="2" t="s">
        <v>487</v>
      </c>
      <c r="G68" t="s">
        <v>465</v>
      </c>
      <c r="H68" t="s">
        <v>14</v>
      </c>
      <c r="I68" t="s">
        <v>14</v>
      </c>
      <c r="J68" t="s">
        <v>14</v>
      </c>
      <c r="K68" t="s">
        <v>14</v>
      </c>
      <c r="L68" t="s">
        <v>609</v>
      </c>
    </row>
    <row r="69" spans="1:12" x14ac:dyDescent="0.3">
      <c r="A69" t="s">
        <v>561</v>
      </c>
      <c r="B69" s="1" t="s">
        <v>489</v>
      </c>
      <c r="C69" s="5"/>
      <c r="D69" t="s">
        <v>607</v>
      </c>
      <c r="E69" t="s">
        <v>97</v>
      </c>
      <c r="F69" s="2">
        <v>10</v>
      </c>
      <c r="G69" t="s">
        <v>465</v>
      </c>
      <c r="H69" t="s">
        <v>14</v>
      </c>
      <c r="I69" t="s">
        <v>14</v>
      </c>
      <c r="J69" t="s">
        <v>14</v>
      </c>
      <c r="K69" t="s">
        <v>14</v>
      </c>
      <c r="L69" t="s">
        <v>609</v>
      </c>
    </row>
    <row r="70" spans="1:12" x14ac:dyDescent="0.3">
      <c r="A70" t="s">
        <v>562</v>
      </c>
      <c r="B70" s="1" t="s">
        <v>491</v>
      </c>
      <c r="C70" s="5"/>
      <c r="D70" t="s">
        <v>607</v>
      </c>
      <c r="E70" t="s">
        <v>97</v>
      </c>
      <c r="F70" s="2">
        <v>11</v>
      </c>
      <c r="G70" t="s">
        <v>465</v>
      </c>
      <c r="H70" t="s">
        <v>14</v>
      </c>
      <c r="I70" t="s">
        <v>14</v>
      </c>
      <c r="J70" t="s">
        <v>14</v>
      </c>
      <c r="K70" t="s">
        <v>14</v>
      </c>
      <c r="L70" t="s">
        <v>609</v>
      </c>
    </row>
    <row r="71" spans="1:12" x14ac:dyDescent="0.3">
      <c r="A71" t="s">
        <v>563</v>
      </c>
      <c r="B71" s="1" t="s">
        <v>493</v>
      </c>
      <c r="C71" s="5"/>
      <c r="D71" t="s">
        <v>607</v>
      </c>
      <c r="E71" t="s">
        <v>97</v>
      </c>
      <c r="F71" s="2">
        <v>12</v>
      </c>
      <c r="G71" t="s">
        <v>465</v>
      </c>
      <c r="H71" t="s">
        <v>14</v>
      </c>
      <c r="I71" t="s">
        <v>14</v>
      </c>
      <c r="J71" t="s">
        <v>14</v>
      </c>
      <c r="K71" t="s">
        <v>14</v>
      </c>
      <c r="L71" t="s">
        <v>609</v>
      </c>
    </row>
    <row r="72" spans="1:12" x14ac:dyDescent="0.3">
      <c r="A72" t="s">
        <v>564</v>
      </c>
      <c r="B72" s="1" t="s">
        <v>495</v>
      </c>
      <c r="C72" s="5"/>
      <c r="D72" t="s">
        <v>607</v>
      </c>
      <c r="E72" t="s">
        <v>97</v>
      </c>
      <c r="F72" s="2">
        <v>13</v>
      </c>
      <c r="G72" t="s">
        <v>465</v>
      </c>
      <c r="H72" t="s">
        <v>14</v>
      </c>
      <c r="I72" t="s">
        <v>14</v>
      </c>
      <c r="J72" t="s">
        <v>14</v>
      </c>
      <c r="K72" t="s">
        <v>14</v>
      </c>
      <c r="L72" t="s">
        <v>609</v>
      </c>
    </row>
    <row r="73" spans="1:12" x14ac:dyDescent="0.3">
      <c r="A73" t="s">
        <v>565</v>
      </c>
      <c r="B73" s="1" t="s">
        <v>497</v>
      </c>
      <c r="C73" s="5"/>
      <c r="D73" t="s">
        <v>607</v>
      </c>
      <c r="E73" t="s">
        <v>97</v>
      </c>
      <c r="F73" s="2">
        <v>14</v>
      </c>
      <c r="G73" t="s">
        <v>465</v>
      </c>
      <c r="H73" t="s">
        <v>14</v>
      </c>
      <c r="I73" t="s">
        <v>14</v>
      </c>
      <c r="J73" t="s">
        <v>14</v>
      </c>
      <c r="K73" t="s">
        <v>14</v>
      </c>
      <c r="L73" t="s">
        <v>609</v>
      </c>
    </row>
    <row r="74" spans="1:12" ht="15.6" customHeight="1" x14ac:dyDescent="0.3">
      <c r="A74" t="s">
        <v>566</v>
      </c>
      <c r="B74" s="1" t="s">
        <v>499</v>
      </c>
      <c r="C74" s="5"/>
      <c r="D74" t="s">
        <v>607</v>
      </c>
      <c r="E74" t="s">
        <v>97</v>
      </c>
      <c r="F74" s="2">
        <v>15</v>
      </c>
      <c r="G74" t="s">
        <v>465</v>
      </c>
      <c r="H74" t="s">
        <v>14</v>
      </c>
      <c r="I74" t="s">
        <v>14</v>
      </c>
      <c r="J74" t="s">
        <v>14</v>
      </c>
      <c r="K74" t="s">
        <v>14</v>
      </c>
      <c r="L74" t="s">
        <v>609</v>
      </c>
    </row>
    <row r="75" spans="1:12" x14ac:dyDescent="0.3">
      <c r="A75" t="s">
        <v>567</v>
      </c>
      <c r="B75" s="1" t="s">
        <v>501</v>
      </c>
      <c r="C75" s="5"/>
      <c r="D75" t="s">
        <v>607</v>
      </c>
      <c r="E75" t="s">
        <v>97</v>
      </c>
      <c r="F75" s="2">
        <v>16</v>
      </c>
      <c r="G75" t="s">
        <v>465</v>
      </c>
      <c r="H75" t="s">
        <v>14</v>
      </c>
      <c r="I75" t="s">
        <v>14</v>
      </c>
      <c r="J75" t="s">
        <v>14</v>
      </c>
      <c r="K75" t="s">
        <v>14</v>
      </c>
      <c r="L75" t="s">
        <v>609</v>
      </c>
    </row>
    <row r="76" spans="1:12" x14ac:dyDescent="0.3">
      <c r="A76" t="s">
        <v>568</v>
      </c>
      <c r="B76" s="1" t="s">
        <v>503</v>
      </c>
      <c r="C76" s="5"/>
      <c r="D76" t="s">
        <v>607</v>
      </c>
      <c r="E76" t="s">
        <v>97</v>
      </c>
      <c r="F76" s="2">
        <v>19</v>
      </c>
      <c r="G76" t="s">
        <v>465</v>
      </c>
      <c r="H76" t="s">
        <v>14</v>
      </c>
      <c r="I76" t="s">
        <v>14</v>
      </c>
      <c r="J76" t="s">
        <v>14</v>
      </c>
      <c r="K76" t="s">
        <v>14</v>
      </c>
      <c r="L76" t="s">
        <v>609</v>
      </c>
    </row>
    <row r="77" spans="1:12" x14ac:dyDescent="0.3">
      <c r="A77" t="s">
        <v>569</v>
      </c>
      <c r="B77" s="1" t="s">
        <v>505</v>
      </c>
      <c r="C77" s="5"/>
      <c r="D77" t="s">
        <v>607</v>
      </c>
      <c r="E77" t="s">
        <v>97</v>
      </c>
      <c r="F77" s="2">
        <v>22</v>
      </c>
      <c r="G77" t="s">
        <v>465</v>
      </c>
      <c r="H77" t="s">
        <v>14</v>
      </c>
      <c r="I77" t="s">
        <v>14</v>
      </c>
      <c r="J77" t="s">
        <v>14</v>
      </c>
      <c r="K77" t="s">
        <v>14</v>
      </c>
      <c r="L77" t="s">
        <v>609</v>
      </c>
    </row>
    <row r="78" spans="1:12" x14ac:dyDescent="0.3">
      <c r="A78" t="s">
        <v>570</v>
      </c>
      <c r="B78" s="1" t="s">
        <v>396</v>
      </c>
      <c r="C78" s="5"/>
      <c r="D78" t="s">
        <v>607</v>
      </c>
      <c r="E78" t="s">
        <v>97</v>
      </c>
      <c r="F78" s="2">
        <v>23</v>
      </c>
      <c r="G78" t="s">
        <v>465</v>
      </c>
      <c r="H78" t="s">
        <v>14</v>
      </c>
      <c r="I78" t="s">
        <v>14</v>
      </c>
      <c r="J78" t="s">
        <v>14</v>
      </c>
      <c r="K78" t="s">
        <v>14</v>
      </c>
      <c r="L78" t="s">
        <v>609</v>
      </c>
    </row>
    <row r="79" spans="1:12" x14ac:dyDescent="0.3">
      <c r="A79" t="s">
        <v>571</v>
      </c>
      <c r="B79" s="1" t="s">
        <v>508</v>
      </c>
      <c r="C79" s="5"/>
      <c r="D79" t="s">
        <v>607</v>
      </c>
      <c r="E79" t="s">
        <v>97</v>
      </c>
      <c r="F79" s="2">
        <v>24</v>
      </c>
      <c r="G79" t="s">
        <v>465</v>
      </c>
      <c r="H79" t="s">
        <v>14</v>
      </c>
      <c r="I79" t="s">
        <v>14</v>
      </c>
      <c r="J79" t="s">
        <v>14</v>
      </c>
      <c r="K79" t="s">
        <v>14</v>
      </c>
      <c r="L79" t="s">
        <v>609</v>
      </c>
    </row>
    <row r="80" spans="1:12" x14ac:dyDescent="0.3">
      <c r="A80" t="s">
        <v>572</v>
      </c>
      <c r="B80" s="1" t="s">
        <v>510</v>
      </c>
      <c r="C80" s="5"/>
      <c r="D80" t="s">
        <v>607</v>
      </c>
      <c r="E80" t="s">
        <v>97</v>
      </c>
      <c r="F80" s="2">
        <v>25</v>
      </c>
      <c r="G80" t="s">
        <v>465</v>
      </c>
      <c r="H80" t="s">
        <v>14</v>
      </c>
      <c r="I80" t="s">
        <v>14</v>
      </c>
      <c r="J80" t="s">
        <v>14</v>
      </c>
      <c r="K80" t="s">
        <v>14</v>
      </c>
      <c r="L80" t="s">
        <v>609</v>
      </c>
    </row>
    <row r="81" spans="1:12" x14ac:dyDescent="0.3">
      <c r="A81" t="s">
        <v>573</v>
      </c>
      <c r="B81" s="1" t="s">
        <v>512</v>
      </c>
      <c r="C81" s="5"/>
      <c r="D81" t="s">
        <v>607</v>
      </c>
      <c r="E81" t="s">
        <v>97</v>
      </c>
      <c r="F81" s="2">
        <v>26</v>
      </c>
      <c r="G81" t="s">
        <v>465</v>
      </c>
      <c r="H81" t="s">
        <v>14</v>
      </c>
      <c r="I81" t="s">
        <v>14</v>
      </c>
      <c r="J81" t="s">
        <v>14</v>
      </c>
      <c r="K81" t="s">
        <v>14</v>
      </c>
      <c r="L81" t="s">
        <v>609</v>
      </c>
    </row>
    <row r="82" spans="1:12" x14ac:dyDescent="0.3">
      <c r="A82" t="s">
        <v>574</v>
      </c>
      <c r="B82" s="1" t="s">
        <v>514</v>
      </c>
      <c r="C82" s="5"/>
      <c r="D82" t="s">
        <v>607</v>
      </c>
      <c r="E82" t="s">
        <v>97</v>
      </c>
      <c r="F82" s="2">
        <v>27</v>
      </c>
      <c r="G82" t="s">
        <v>465</v>
      </c>
      <c r="H82" t="s">
        <v>14</v>
      </c>
      <c r="I82" t="s">
        <v>14</v>
      </c>
      <c r="J82" t="s">
        <v>14</v>
      </c>
      <c r="K82" t="s">
        <v>14</v>
      </c>
      <c r="L82" t="s">
        <v>609</v>
      </c>
    </row>
    <row r="83" spans="1:12" x14ac:dyDescent="0.3">
      <c r="A83" t="s">
        <v>575</v>
      </c>
      <c r="B83" s="1" t="s">
        <v>516</v>
      </c>
      <c r="C83" s="5"/>
      <c r="D83" t="s">
        <v>607</v>
      </c>
      <c r="E83" t="s">
        <v>97</v>
      </c>
      <c r="F83" s="2" t="s">
        <v>517</v>
      </c>
      <c r="G83" t="s">
        <v>465</v>
      </c>
      <c r="H83" t="s">
        <v>14</v>
      </c>
      <c r="I83" t="s">
        <v>14</v>
      </c>
      <c r="J83" t="s">
        <v>14</v>
      </c>
      <c r="K83" t="s">
        <v>14</v>
      </c>
      <c r="L83" t="s">
        <v>609</v>
      </c>
    </row>
    <row r="84" spans="1:12" x14ac:dyDescent="0.3">
      <c r="A84" t="s">
        <v>576</v>
      </c>
      <c r="B84" s="1" t="s">
        <v>519</v>
      </c>
      <c r="C84" s="5"/>
      <c r="D84" t="s">
        <v>607</v>
      </c>
      <c r="E84" t="s">
        <v>97</v>
      </c>
      <c r="F84" s="2">
        <v>30</v>
      </c>
      <c r="G84" t="s">
        <v>465</v>
      </c>
      <c r="H84" t="s">
        <v>14</v>
      </c>
      <c r="I84" t="s">
        <v>14</v>
      </c>
      <c r="J84" t="s">
        <v>14</v>
      </c>
      <c r="K84" t="s">
        <v>14</v>
      </c>
      <c r="L84" t="s">
        <v>609</v>
      </c>
    </row>
    <row r="85" spans="1:12" x14ac:dyDescent="0.3">
      <c r="A85" t="s">
        <v>577</v>
      </c>
      <c r="B85" s="1" t="s">
        <v>521</v>
      </c>
      <c r="C85" s="5"/>
      <c r="D85" t="s">
        <v>607</v>
      </c>
      <c r="E85" t="s">
        <v>97</v>
      </c>
      <c r="F85" s="2">
        <v>31</v>
      </c>
      <c r="G85" t="s">
        <v>465</v>
      </c>
      <c r="H85" t="s">
        <v>14</v>
      </c>
      <c r="I85" t="s">
        <v>14</v>
      </c>
      <c r="J85" t="s">
        <v>14</v>
      </c>
      <c r="K85" t="s">
        <v>14</v>
      </c>
      <c r="L85" t="s">
        <v>609</v>
      </c>
    </row>
    <row r="86" spans="1:12" x14ac:dyDescent="0.3">
      <c r="A86" t="s">
        <v>578</v>
      </c>
      <c r="B86" s="1" t="s">
        <v>523</v>
      </c>
      <c r="C86" s="5"/>
      <c r="D86" t="s">
        <v>607</v>
      </c>
      <c r="E86" t="s">
        <v>97</v>
      </c>
      <c r="F86" s="2">
        <v>38</v>
      </c>
      <c r="G86" t="s">
        <v>465</v>
      </c>
      <c r="H86" t="s">
        <v>14</v>
      </c>
      <c r="I86" t="s">
        <v>14</v>
      </c>
      <c r="J86" t="s">
        <v>14</v>
      </c>
      <c r="K86" t="s">
        <v>14</v>
      </c>
      <c r="L86" t="s">
        <v>609</v>
      </c>
    </row>
    <row r="87" spans="1:12" x14ac:dyDescent="0.3">
      <c r="A87" t="s">
        <v>579</v>
      </c>
      <c r="B87" s="1" t="s">
        <v>525</v>
      </c>
      <c r="C87" s="5"/>
      <c r="D87" t="s">
        <v>607</v>
      </c>
      <c r="E87" t="s">
        <v>97</v>
      </c>
      <c r="F87" s="2">
        <v>39</v>
      </c>
      <c r="G87" t="s">
        <v>465</v>
      </c>
      <c r="H87" t="s">
        <v>14</v>
      </c>
      <c r="I87" t="s">
        <v>14</v>
      </c>
      <c r="J87" t="s">
        <v>14</v>
      </c>
      <c r="K87" t="s">
        <v>14</v>
      </c>
      <c r="L87" t="s">
        <v>609</v>
      </c>
    </row>
    <row r="88" spans="1:12" x14ac:dyDescent="0.3">
      <c r="A88" t="s">
        <v>580</v>
      </c>
      <c r="B88" s="1" t="s">
        <v>527</v>
      </c>
      <c r="C88" s="5"/>
      <c r="D88" t="s">
        <v>607</v>
      </c>
      <c r="E88" t="s">
        <v>97</v>
      </c>
      <c r="F88" s="2">
        <v>40</v>
      </c>
      <c r="G88" t="s">
        <v>465</v>
      </c>
      <c r="H88" t="s">
        <v>14</v>
      </c>
      <c r="I88" t="s">
        <v>14</v>
      </c>
      <c r="J88" t="s">
        <v>14</v>
      </c>
      <c r="K88" t="s">
        <v>14</v>
      </c>
      <c r="L88" t="s">
        <v>609</v>
      </c>
    </row>
    <row r="89" spans="1:12" x14ac:dyDescent="0.3">
      <c r="A89" t="s">
        <v>581</v>
      </c>
      <c r="B89" s="1" t="s">
        <v>529</v>
      </c>
      <c r="C89" s="5"/>
      <c r="D89" t="s">
        <v>607</v>
      </c>
      <c r="E89" t="s">
        <v>97</v>
      </c>
      <c r="F89" s="2">
        <v>41</v>
      </c>
      <c r="G89" t="s">
        <v>465</v>
      </c>
      <c r="H89" t="s">
        <v>14</v>
      </c>
      <c r="I89" t="s">
        <v>14</v>
      </c>
      <c r="J89" t="s">
        <v>14</v>
      </c>
      <c r="K89" t="s">
        <v>14</v>
      </c>
      <c r="L89" t="s">
        <v>609</v>
      </c>
    </row>
    <row r="90" spans="1:12" x14ac:dyDescent="0.3">
      <c r="A90" t="s">
        <v>582</v>
      </c>
      <c r="B90" s="1" t="s">
        <v>531</v>
      </c>
      <c r="C90" s="5"/>
      <c r="D90" t="s">
        <v>607</v>
      </c>
      <c r="E90" t="s">
        <v>97</v>
      </c>
      <c r="F90" s="2">
        <v>42</v>
      </c>
      <c r="G90" t="s">
        <v>465</v>
      </c>
      <c r="H90" t="s">
        <v>14</v>
      </c>
      <c r="I90" t="s">
        <v>14</v>
      </c>
      <c r="J90" t="s">
        <v>14</v>
      </c>
      <c r="K90" t="s">
        <v>14</v>
      </c>
      <c r="L90" t="s">
        <v>609</v>
      </c>
    </row>
    <row r="91" spans="1:12" ht="28.8" x14ac:dyDescent="0.3">
      <c r="A91" t="s">
        <v>583</v>
      </c>
      <c r="B91" s="1" t="s">
        <v>533</v>
      </c>
      <c r="C91" s="5"/>
      <c r="D91" t="s">
        <v>607</v>
      </c>
      <c r="E91" t="s">
        <v>97</v>
      </c>
      <c r="F91" s="2">
        <v>43</v>
      </c>
      <c r="G91" t="s">
        <v>465</v>
      </c>
      <c r="H91" t="s">
        <v>14</v>
      </c>
      <c r="I91" t="s">
        <v>14</v>
      </c>
      <c r="J91" t="s">
        <v>14</v>
      </c>
      <c r="K91" t="s">
        <v>14</v>
      </c>
      <c r="L91" t="s">
        <v>609</v>
      </c>
    </row>
    <row r="92" spans="1:12" x14ac:dyDescent="0.3">
      <c r="A92" t="s">
        <v>584</v>
      </c>
      <c r="B92" s="1" t="s">
        <v>535</v>
      </c>
      <c r="C92" s="5"/>
      <c r="D92" t="s">
        <v>607</v>
      </c>
      <c r="E92" t="s">
        <v>97</v>
      </c>
      <c r="F92" s="2">
        <v>44</v>
      </c>
      <c r="G92" t="s">
        <v>465</v>
      </c>
      <c r="H92" t="s">
        <v>14</v>
      </c>
      <c r="I92" t="s">
        <v>14</v>
      </c>
      <c r="J92" t="s">
        <v>14</v>
      </c>
      <c r="K92" t="s">
        <v>14</v>
      </c>
      <c r="L92" t="s">
        <v>609</v>
      </c>
    </row>
    <row r="93" spans="1:12" x14ac:dyDescent="0.3">
      <c r="A93" t="s">
        <v>585</v>
      </c>
      <c r="B93" s="1" t="s">
        <v>537</v>
      </c>
      <c r="C93" s="5"/>
      <c r="D93" t="s">
        <v>607</v>
      </c>
      <c r="E93" t="s">
        <v>97</v>
      </c>
      <c r="F93" s="2">
        <v>45</v>
      </c>
      <c r="G93" t="s">
        <v>465</v>
      </c>
      <c r="H93" t="s">
        <v>14</v>
      </c>
      <c r="I93" t="s">
        <v>14</v>
      </c>
      <c r="J93" t="s">
        <v>14</v>
      </c>
      <c r="K93" t="s">
        <v>14</v>
      </c>
      <c r="L93" t="s">
        <v>609</v>
      </c>
    </row>
    <row r="94" spans="1:12" x14ac:dyDescent="0.3">
      <c r="A94" t="s">
        <v>586</v>
      </c>
      <c r="B94" s="1" t="s">
        <v>539</v>
      </c>
      <c r="C94" s="5"/>
      <c r="D94" t="s">
        <v>607</v>
      </c>
      <c r="E94" t="s">
        <v>97</v>
      </c>
      <c r="F94" s="2">
        <v>46</v>
      </c>
      <c r="G94" t="s">
        <v>465</v>
      </c>
      <c r="H94" t="s">
        <v>14</v>
      </c>
      <c r="I94" t="s">
        <v>14</v>
      </c>
      <c r="J94" t="s">
        <v>14</v>
      </c>
      <c r="K94" t="s">
        <v>14</v>
      </c>
      <c r="L94" t="s">
        <v>609</v>
      </c>
    </row>
    <row r="95" spans="1:12" x14ac:dyDescent="0.3">
      <c r="A95" t="s">
        <v>587</v>
      </c>
      <c r="B95" s="1" t="s">
        <v>541</v>
      </c>
      <c r="C95" s="5"/>
      <c r="D95" t="s">
        <v>607</v>
      </c>
      <c r="E95" t="s">
        <v>97</v>
      </c>
      <c r="F95" s="2">
        <v>47</v>
      </c>
      <c r="G95" t="s">
        <v>465</v>
      </c>
      <c r="H95" t="s">
        <v>14</v>
      </c>
      <c r="I95" t="s">
        <v>14</v>
      </c>
      <c r="J95" t="s">
        <v>14</v>
      </c>
      <c r="K95" t="s">
        <v>14</v>
      </c>
      <c r="L95" t="s">
        <v>609</v>
      </c>
    </row>
    <row r="96" spans="1:12" x14ac:dyDescent="0.3">
      <c r="A96" t="s">
        <v>588</v>
      </c>
      <c r="B96" s="1" t="s">
        <v>543</v>
      </c>
      <c r="C96" s="5"/>
      <c r="D96" t="s">
        <v>607</v>
      </c>
      <c r="E96" t="s">
        <v>97</v>
      </c>
      <c r="F96" s="2">
        <v>48</v>
      </c>
      <c r="G96" t="s">
        <v>465</v>
      </c>
      <c r="H96" t="s">
        <v>14</v>
      </c>
      <c r="I96" t="s">
        <v>14</v>
      </c>
      <c r="J96" t="s">
        <v>14</v>
      </c>
      <c r="K96" t="s">
        <v>14</v>
      </c>
      <c r="L96" t="s">
        <v>609</v>
      </c>
    </row>
    <row r="97" spans="1:12" x14ac:dyDescent="0.3">
      <c r="A97" t="s">
        <v>589</v>
      </c>
      <c r="B97" s="1" t="s">
        <v>545</v>
      </c>
      <c r="C97" s="5"/>
      <c r="D97" t="s">
        <v>607</v>
      </c>
      <c r="E97" t="s">
        <v>97</v>
      </c>
      <c r="F97" s="2">
        <v>49</v>
      </c>
      <c r="G97" t="s">
        <v>465</v>
      </c>
      <c r="H97" t="s">
        <v>14</v>
      </c>
      <c r="I97" t="s">
        <v>14</v>
      </c>
      <c r="J97" t="s">
        <v>14</v>
      </c>
      <c r="K97" t="s">
        <v>14</v>
      </c>
      <c r="L97" t="s">
        <v>609</v>
      </c>
    </row>
    <row r="98" spans="1:12" x14ac:dyDescent="0.3">
      <c r="A98" t="s">
        <v>590</v>
      </c>
      <c r="B98" s="1" t="s">
        <v>547</v>
      </c>
      <c r="C98" s="5"/>
      <c r="D98" t="s">
        <v>607</v>
      </c>
      <c r="E98" t="s">
        <v>97</v>
      </c>
      <c r="F98" s="2">
        <v>50</v>
      </c>
      <c r="G98" t="s">
        <v>465</v>
      </c>
      <c r="H98" t="s">
        <v>14</v>
      </c>
      <c r="I98" t="s">
        <v>14</v>
      </c>
      <c r="J98" t="s">
        <v>14</v>
      </c>
      <c r="K98" t="s">
        <v>14</v>
      </c>
      <c r="L98" t="s">
        <v>609</v>
      </c>
    </row>
    <row r="99" spans="1:12" ht="32.1" customHeight="1" x14ac:dyDescent="0.3">
      <c r="A99" t="s">
        <v>591</v>
      </c>
      <c r="B99" s="1" t="s">
        <v>549</v>
      </c>
      <c r="C99" s="5"/>
      <c r="D99" t="s">
        <v>607</v>
      </c>
      <c r="E99" t="s">
        <v>97</v>
      </c>
      <c r="F99" s="2">
        <v>51</v>
      </c>
      <c r="G99" t="s">
        <v>465</v>
      </c>
      <c r="H99" t="s">
        <v>14</v>
      </c>
      <c r="I99" t="s">
        <v>14</v>
      </c>
      <c r="J99" t="s">
        <v>14</v>
      </c>
      <c r="K99" t="s">
        <v>14</v>
      </c>
      <c r="L99" t="s">
        <v>609</v>
      </c>
    </row>
    <row r="100" spans="1:12" x14ac:dyDescent="0.3">
      <c r="A100" t="s">
        <v>592</v>
      </c>
      <c r="B100" s="1" t="s">
        <v>551</v>
      </c>
      <c r="C100" s="5"/>
      <c r="D100" t="s">
        <v>607</v>
      </c>
      <c r="E100" t="s">
        <v>97</v>
      </c>
      <c r="F100" s="2">
        <v>52</v>
      </c>
      <c r="G100" t="s">
        <v>465</v>
      </c>
      <c r="H100" t="s">
        <v>14</v>
      </c>
      <c r="I100" t="s">
        <v>14</v>
      </c>
      <c r="J100" t="s">
        <v>14</v>
      </c>
      <c r="K100" t="s">
        <v>14</v>
      </c>
      <c r="L100" t="s">
        <v>609</v>
      </c>
    </row>
    <row r="101" spans="1:12" x14ac:dyDescent="0.3">
      <c r="A101" t="s">
        <v>593</v>
      </c>
      <c r="B101" s="1" t="s">
        <v>398</v>
      </c>
      <c r="C101" s="5"/>
      <c r="D101" t="s">
        <v>607</v>
      </c>
      <c r="E101" t="s">
        <v>97</v>
      </c>
      <c r="F101" s="2">
        <v>54</v>
      </c>
      <c r="G101" t="s">
        <v>465</v>
      </c>
      <c r="H101" t="s">
        <v>14</v>
      </c>
      <c r="I101" t="s">
        <v>14</v>
      </c>
      <c r="J101" t="s">
        <v>14</v>
      </c>
      <c r="K101" t="s">
        <v>14</v>
      </c>
      <c r="L101" t="s">
        <v>609</v>
      </c>
    </row>
    <row r="102" spans="1:12" x14ac:dyDescent="0.3">
      <c r="A102" t="s">
        <v>594</v>
      </c>
      <c r="B102" s="1" t="s">
        <v>400</v>
      </c>
      <c r="C102" s="5"/>
      <c r="D102" t="s">
        <v>607</v>
      </c>
      <c r="E102" t="s">
        <v>97</v>
      </c>
      <c r="F102" s="2" t="s">
        <v>400</v>
      </c>
      <c r="G102" t="s">
        <v>465</v>
      </c>
      <c r="H102" t="s">
        <v>14</v>
      </c>
      <c r="I102" t="s">
        <v>14</v>
      </c>
      <c r="J102" t="s">
        <v>14</v>
      </c>
      <c r="K102" t="s">
        <v>14</v>
      </c>
      <c r="L102" t="s">
        <v>609</v>
      </c>
    </row>
    <row r="103" spans="1:12" x14ac:dyDescent="0.3">
      <c r="A103" t="s">
        <v>677</v>
      </c>
      <c r="B103" t="s">
        <v>555</v>
      </c>
      <c r="C103" s="5">
        <f>SUM(C64:C102)</f>
        <v>0</v>
      </c>
      <c r="D103" t="s">
        <v>607</v>
      </c>
      <c r="E103" t="s">
        <v>97</v>
      </c>
      <c r="F103" s="2" t="s">
        <v>205</v>
      </c>
      <c r="G103" t="s">
        <v>465</v>
      </c>
      <c r="H103" t="s">
        <v>14</v>
      </c>
      <c r="I103" t="s">
        <v>14</v>
      </c>
      <c r="J103" t="s">
        <v>14</v>
      </c>
      <c r="K103" t="s">
        <v>14</v>
      </c>
      <c r="L103" t="s">
        <v>609</v>
      </c>
    </row>
    <row r="109" spans="1:12" ht="23.1" customHeight="1" x14ac:dyDescent="0.3"/>
    <row r="110" spans="1:12" x14ac:dyDescent="0.3">
      <c r="A110" t="s">
        <v>678</v>
      </c>
      <c r="B110" s="1" t="s">
        <v>473</v>
      </c>
      <c r="C110" s="11">
        <v>0</v>
      </c>
      <c r="D110" t="s">
        <v>607</v>
      </c>
      <c r="E110" t="s">
        <v>595</v>
      </c>
      <c r="F110" s="2" t="s">
        <v>475</v>
      </c>
      <c r="G110" t="s">
        <v>465</v>
      </c>
      <c r="H110" t="s">
        <v>14</v>
      </c>
      <c r="I110" t="s">
        <v>14</v>
      </c>
      <c r="J110" t="s">
        <v>14</v>
      </c>
      <c r="K110" t="s">
        <v>14</v>
      </c>
      <c r="L110" t="s">
        <v>609</v>
      </c>
    </row>
    <row r="111" spans="1:12" x14ac:dyDescent="0.3">
      <c r="A111" t="s">
        <v>679</v>
      </c>
      <c r="B111" s="1" t="s">
        <v>477</v>
      </c>
      <c r="C111" s="11">
        <f>11/1084</f>
        <v>1.014760147601476E-2</v>
      </c>
      <c r="D111" t="s">
        <v>607</v>
      </c>
      <c r="E111" t="s">
        <v>595</v>
      </c>
      <c r="F111" s="2" t="s">
        <v>478</v>
      </c>
      <c r="G111" t="s">
        <v>465</v>
      </c>
      <c r="H111" t="s">
        <v>14</v>
      </c>
      <c r="I111" t="s">
        <v>14</v>
      </c>
      <c r="J111" t="s">
        <v>14</v>
      </c>
      <c r="K111" t="s">
        <v>14</v>
      </c>
      <c r="L111" t="s">
        <v>609</v>
      </c>
    </row>
    <row r="112" spans="1:12" x14ac:dyDescent="0.3">
      <c r="A112" t="s">
        <v>680</v>
      </c>
      <c r="B112" s="1" t="s">
        <v>480</v>
      </c>
      <c r="C112" s="11">
        <v>0</v>
      </c>
      <c r="D112" t="s">
        <v>607</v>
      </c>
      <c r="E112" t="s">
        <v>595</v>
      </c>
      <c r="F112" s="2" t="s">
        <v>481</v>
      </c>
      <c r="G112" t="s">
        <v>465</v>
      </c>
      <c r="H112" t="s">
        <v>14</v>
      </c>
      <c r="I112" t="s">
        <v>14</v>
      </c>
      <c r="J112" t="s">
        <v>14</v>
      </c>
      <c r="K112" t="s">
        <v>14</v>
      </c>
      <c r="L112" t="s">
        <v>609</v>
      </c>
    </row>
    <row r="113" spans="1:12" x14ac:dyDescent="0.3">
      <c r="A113" t="s">
        <v>681</v>
      </c>
      <c r="B113" s="1" t="s">
        <v>483</v>
      </c>
      <c r="C113" s="11">
        <f>4/1084</f>
        <v>3.6900369003690036E-3</v>
      </c>
      <c r="D113" t="s">
        <v>607</v>
      </c>
      <c r="E113" t="s">
        <v>595</v>
      </c>
      <c r="F113" s="2" t="s">
        <v>484</v>
      </c>
      <c r="G113" t="s">
        <v>465</v>
      </c>
      <c r="H113" t="s">
        <v>14</v>
      </c>
      <c r="I113" t="s">
        <v>14</v>
      </c>
      <c r="J113" t="s">
        <v>14</v>
      </c>
      <c r="K113" t="s">
        <v>14</v>
      </c>
      <c r="L113" t="s">
        <v>609</v>
      </c>
    </row>
    <row r="114" spans="1:12" x14ac:dyDescent="0.3">
      <c r="A114" t="s">
        <v>682</v>
      </c>
      <c r="B114" s="1" t="s">
        <v>486</v>
      </c>
      <c r="C114" s="11">
        <f>158/1084</f>
        <v>0.14575645756457564</v>
      </c>
      <c r="D114" t="s">
        <v>607</v>
      </c>
      <c r="E114" t="s">
        <v>595</v>
      </c>
      <c r="F114" s="2" t="s">
        <v>487</v>
      </c>
      <c r="G114" t="s">
        <v>465</v>
      </c>
      <c r="H114" t="s">
        <v>14</v>
      </c>
      <c r="I114" t="s">
        <v>14</v>
      </c>
      <c r="J114" t="s">
        <v>14</v>
      </c>
      <c r="K114" t="s">
        <v>14</v>
      </c>
      <c r="L114" t="s">
        <v>609</v>
      </c>
    </row>
    <row r="115" spans="1:12" x14ac:dyDescent="0.3">
      <c r="A115" t="s">
        <v>683</v>
      </c>
      <c r="B115" s="1" t="s">
        <v>489</v>
      </c>
      <c r="C115" s="11">
        <v>0</v>
      </c>
      <c r="D115" t="s">
        <v>607</v>
      </c>
      <c r="E115" t="s">
        <v>595</v>
      </c>
      <c r="F115" s="2">
        <v>10</v>
      </c>
      <c r="G115" t="s">
        <v>465</v>
      </c>
      <c r="H115" t="s">
        <v>14</v>
      </c>
      <c r="I115" t="s">
        <v>14</v>
      </c>
      <c r="J115" t="s">
        <v>14</v>
      </c>
      <c r="K115" t="s">
        <v>14</v>
      </c>
      <c r="L115" t="s">
        <v>609</v>
      </c>
    </row>
    <row r="116" spans="1:12" x14ac:dyDescent="0.3">
      <c r="A116" t="s">
        <v>684</v>
      </c>
      <c r="B116" s="1" t="s">
        <v>491</v>
      </c>
      <c r="C116" s="11">
        <f>82/1084</f>
        <v>7.5645756457564578E-2</v>
      </c>
      <c r="D116" t="s">
        <v>607</v>
      </c>
      <c r="E116" t="s">
        <v>595</v>
      </c>
      <c r="F116" s="2">
        <v>11</v>
      </c>
      <c r="G116" t="s">
        <v>465</v>
      </c>
      <c r="H116" t="s">
        <v>14</v>
      </c>
      <c r="I116" t="s">
        <v>14</v>
      </c>
      <c r="J116" t="s">
        <v>14</v>
      </c>
      <c r="K116" t="s">
        <v>14</v>
      </c>
      <c r="L116" t="s">
        <v>609</v>
      </c>
    </row>
    <row r="117" spans="1:12" x14ac:dyDescent="0.3">
      <c r="A117" t="s">
        <v>685</v>
      </c>
      <c r="B117" s="1" t="s">
        <v>493</v>
      </c>
      <c r="C117" s="11">
        <v>0</v>
      </c>
      <c r="D117" t="s">
        <v>607</v>
      </c>
      <c r="E117" t="s">
        <v>595</v>
      </c>
      <c r="F117" s="2">
        <v>12</v>
      </c>
      <c r="G117" t="s">
        <v>465</v>
      </c>
      <c r="H117" t="s">
        <v>14</v>
      </c>
      <c r="I117" t="s">
        <v>14</v>
      </c>
      <c r="J117" t="s">
        <v>14</v>
      </c>
      <c r="K117" t="s">
        <v>14</v>
      </c>
      <c r="L117" t="s">
        <v>609</v>
      </c>
    </row>
    <row r="118" spans="1:12" x14ac:dyDescent="0.3">
      <c r="A118" t="s">
        <v>686</v>
      </c>
      <c r="B118" s="1" t="s">
        <v>495</v>
      </c>
      <c r="C118" s="11">
        <f>49/1084</f>
        <v>4.5202952029520294E-2</v>
      </c>
      <c r="D118" t="s">
        <v>607</v>
      </c>
      <c r="E118" t="s">
        <v>595</v>
      </c>
      <c r="F118" s="2">
        <v>13</v>
      </c>
      <c r="G118" t="s">
        <v>465</v>
      </c>
      <c r="H118" t="s">
        <v>14</v>
      </c>
      <c r="I118" t="s">
        <v>14</v>
      </c>
      <c r="J118" t="s">
        <v>14</v>
      </c>
      <c r="K118" t="s">
        <v>14</v>
      </c>
      <c r="L118" t="s">
        <v>609</v>
      </c>
    </row>
    <row r="119" spans="1:12" x14ac:dyDescent="0.3">
      <c r="A119" t="s">
        <v>687</v>
      </c>
      <c r="B119" s="1" t="s">
        <v>497</v>
      </c>
      <c r="C119" s="11">
        <v>0</v>
      </c>
      <c r="D119" t="s">
        <v>607</v>
      </c>
      <c r="E119" t="s">
        <v>595</v>
      </c>
      <c r="F119" s="2">
        <v>14</v>
      </c>
      <c r="G119" t="s">
        <v>465</v>
      </c>
      <c r="H119" t="s">
        <v>14</v>
      </c>
      <c r="I119" t="s">
        <v>14</v>
      </c>
      <c r="J119" t="s">
        <v>14</v>
      </c>
      <c r="K119" t="s">
        <v>14</v>
      </c>
      <c r="L119" t="s">
        <v>609</v>
      </c>
    </row>
    <row r="120" spans="1:12" ht="15.6" customHeight="1" x14ac:dyDescent="0.3">
      <c r="A120" t="s">
        <v>688</v>
      </c>
      <c r="B120" s="1" t="s">
        <v>499</v>
      </c>
      <c r="C120" s="11">
        <v>0</v>
      </c>
      <c r="D120" t="s">
        <v>607</v>
      </c>
      <c r="E120" t="s">
        <v>595</v>
      </c>
      <c r="F120" s="2">
        <v>15</v>
      </c>
      <c r="G120" t="s">
        <v>465</v>
      </c>
      <c r="H120" t="s">
        <v>14</v>
      </c>
      <c r="I120" t="s">
        <v>14</v>
      </c>
      <c r="J120" t="s">
        <v>14</v>
      </c>
      <c r="K120" t="s">
        <v>14</v>
      </c>
      <c r="L120" t="s">
        <v>609</v>
      </c>
    </row>
    <row r="121" spans="1:12" x14ac:dyDescent="0.3">
      <c r="A121" t="s">
        <v>689</v>
      </c>
      <c r="B121" s="1" t="s">
        <v>501</v>
      </c>
      <c r="C121" s="11">
        <v>0</v>
      </c>
      <c r="D121" t="s">
        <v>607</v>
      </c>
      <c r="E121" t="s">
        <v>595</v>
      </c>
      <c r="F121" s="2">
        <v>16</v>
      </c>
      <c r="G121" t="s">
        <v>465</v>
      </c>
      <c r="H121" t="s">
        <v>14</v>
      </c>
      <c r="I121" t="s">
        <v>14</v>
      </c>
      <c r="J121" t="s">
        <v>14</v>
      </c>
      <c r="K121" t="s">
        <v>14</v>
      </c>
      <c r="L121" t="s">
        <v>609</v>
      </c>
    </row>
    <row r="122" spans="1:12" x14ac:dyDescent="0.3">
      <c r="A122" t="s">
        <v>690</v>
      </c>
      <c r="B122" s="1" t="s">
        <v>503</v>
      </c>
      <c r="C122" s="11">
        <v>0</v>
      </c>
      <c r="D122" t="s">
        <v>607</v>
      </c>
      <c r="E122" t="s">
        <v>595</v>
      </c>
      <c r="F122" s="2">
        <v>19</v>
      </c>
      <c r="G122" t="s">
        <v>465</v>
      </c>
      <c r="H122" t="s">
        <v>14</v>
      </c>
      <c r="I122" t="s">
        <v>14</v>
      </c>
      <c r="J122" t="s">
        <v>14</v>
      </c>
      <c r="K122" t="s">
        <v>14</v>
      </c>
      <c r="L122" t="s">
        <v>609</v>
      </c>
    </row>
    <row r="123" spans="1:12" x14ac:dyDescent="0.3">
      <c r="A123" t="s">
        <v>691</v>
      </c>
      <c r="B123" s="1" t="s">
        <v>505</v>
      </c>
      <c r="C123" s="11">
        <v>0</v>
      </c>
      <c r="D123" t="s">
        <v>607</v>
      </c>
      <c r="E123" t="s">
        <v>595</v>
      </c>
      <c r="F123" s="2">
        <v>22</v>
      </c>
      <c r="G123" t="s">
        <v>465</v>
      </c>
      <c r="H123" t="s">
        <v>14</v>
      </c>
      <c r="I123" t="s">
        <v>14</v>
      </c>
      <c r="J123" t="s">
        <v>14</v>
      </c>
      <c r="K123" t="s">
        <v>14</v>
      </c>
      <c r="L123" t="s">
        <v>609</v>
      </c>
    </row>
    <row r="124" spans="1:12" x14ac:dyDescent="0.3">
      <c r="A124" t="s">
        <v>692</v>
      </c>
      <c r="B124" s="1" t="s">
        <v>396</v>
      </c>
      <c r="C124" s="11">
        <f>16/1084</f>
        <v>1.4760147601476014E-2</v>
      </c>
      <c r="D124" t="s">
        <v>607</v>
      </c>
      <c r="E124" t="s">
        <v>595</v>
      </c>
      <c r="F124" s="2">
        <v>23</v>
      </c>
      <c r="G124" t="s">
        <v>465</v>
      </c>
      <c r="H124" t="s">
        <v>14</v>
      </c>
      <c r="I124" t="s">
        <v>14</v>
      </c>
      <c r="J124" t="s">
        <v>14</v>
      </c>
      <c r="K124" t="s">
        <v>14</v>
      </c>
      <c r="L124" t="s">
        <v>609</v>
      </c>
    </row>
    <row r="125" spans="1:12" x14ac:dyDescent="0.3">
      <c r="A125" t="s">
        <v>693</v>
      </c>
      <c r="B125" s="1" t="s">
        <v>508</v>
      </c>
      <c r="C125" s="11">
        <v>0</v>
      </c>
      <c r="D125" t="s">
        <v>607</v>
      </c>
      <c r="E125" t="s">
        <v>595</v>
      </c>
      <c r="F125" s="2">
        <v>24</v>
      </c>
      <c r="G125" t="s">
        <v>465</v>
      </c>
      <c r="H125" t="s">
        <v>14</v>
      </c>
      <c r="I125" t="s">
        <v>14</v>
      </c>
      <c r="J125" t="s">
        <v>14</v>
      </c>
      <c r="K125" t="s">
        <v>14</v>
      </c>
      <c r="L125" t="s">
        <v>609</v>
      </c>
    </row>
    <row r="126" spans="1:12" x14ac:dyDescent="0.3">
      <c r="A126" t="s">
        <v>694</v>
      </c>
      <c r="B126" s="1" t="s">
        <v>510</v>
      </c>
      <c r="C126" s="11">
        <v>0</v>
      </c>
      <c r="D126" t="s">
        <v>607</v>
      </c>
      <c r="E126" t="s">
        <v>595</v>
      </c>
      <c r="F126" s="2">
        <v>25</v>
      </c>
      <c r="G126" t="s">
        <v>465</v>
      </c>
      <c r="H126" t="s">
        <v>14</v>
      </c>
      <c r="I126" t="s">
        <v>14</v>
      </c>
      <c r="J126" t="s">
        <v>14</v>
      </c>
      <c r="K126" t="s">
        <v>14</v>
      </c>
      <c r="L126" t="s">
        <v>609</v>
      </c>
    </row>
    <row r="127" spans="1:12" x14ac:dyDescent="0.3">
      <c r="A127" t="s">
        <v>695</v>
      </c>
      <c r="B127" s="1" t="s">
        <v>512</v>
      </c>
      <c r="C127" s="11">
        <f>65/1084</f>
        <v>5.996309963099631E-2</v>
      </c>
      <c r="D127" t="s">
        <v>607</v>
      </c>
      <c r="E127" t="s">
        <v>595</v>
      </c>
      <c r="F127" s="2">
        <v>26</v>
      </c>
      <c r="G127" t="s">
        <v>465</v>
      </c>
      <c r="H127" t="s">
        <v>14</v>
      </c>
      <c r="I127" t="s">
        <v>14</v>
      </c>
      <c r="J127" t="s">
        <v>14</v>
      </c>
      <c r="K127" t="s">
        <v>14</v>
      </c>
      <c r="L127" t="s">
        <v>609</v>
      </c>
    </row>
    <row r="128" spans="1:12" x14ac:dyDescent="0.3">
      <c r="A128" t="s">
        <v>696</v>
      </c>
      <c r="B128" s="1" t="s">
        <v>514</v>
      </c>
      <c r="C128" s="11">
        <f>6/1084</f>
        <v>5.5350553505535052E-3</v>
      </c>
      <c r="D128" t="s">
        <v>607</v>
      </c>
      <c r="E128" t="s">
        <v>595</v>
      </c>
      <c r="F128" s="2">
        <v>27</v>
      </c>
      <c r="G128" t="s">
        <v>465</v>
      </c>
      <c r="H128" t="s">
        <v>14</v>
      </c>
      <c r="I128" t="s">
        <v>14</v>
      </c>
      <c r="J128" t="s">
        <v>14</v>
      </c>
      <c r="K128" t="s">
        <v>14</v>
      </c>
      <c r="L128" t="s">
        <v>609</v>
      </c>
    </row>
    <row r="129" spans="1:12" x14ac:dyDescent="0.3">
      <c r="A129" t="s">
        <v>697</v>
      </c>
      <c r="B129" s="1" t="s">
        <v>516</v>
      </c>
      <c r="C129" s="11">
        <v>0</v>
      </c>
      <c r="D129" t="s">
        <v>607</v>
      </c>
      <c r="E129" t="s">
        <v>595</v>
      </c>
      <c r="F129" s="2" t="s">
        <v>517</v>
      </c>
      <c r="G129" t="s">
        <v>465</v>
      </c>
      <c r="H129" t="s">
        <v>14</v>
      </c>
      <c r="I129" t="s">
        <v>14</v>
      </c>
      <c r="J129" t="s">
        <v>14</v>
      </c>
      <c r="K129" t="s">
        <v>14</v>
      </c>
      <c r="L129" t="s">
        <v>609</v>
      </c>
    </row>
    <row r="130" spans="1:12" x14ac:dyDescent="0.3">
      <c r="A130" t="s">
        <v>698</v>
      </c>
      <c r="B130" s="1" t="s">
        <v>519</v>
      </c>
      <c r="C130" s="11">
        <f>22/1084</f>
        <v>2.0295202952029519E-2</v>
      </c>
      <c r="D130" t="s">
        <v>607</v>
      </c>
      <c r="E130" t="s">
        <v>595</v>
      </c>
      <c r="F130" s="2">
        <v>30</v>
      </c>
      <c r="G130" t="s">
        <v>465</v>
      </c>
      <c r="H130" t="s">
        <v>14</v>
      </c>
      <c r="I130" t="s">
        <v>14</v>
      </c>
      <c r="J130" t="s">
        <v>14</v>
      </c>
      <c r="K130" t="s">
        <v>14</v>
      </c>
      <c r="L130" t="s">
        <v>609</v>
      </c>
    </row>
    <row r="131" spans="1:12" x14ac:dyDescent="0.3">
      <c r="A131" t="s">
        <v>699</v>
      </c>
      <c r="B131" s="1" t="s">
        <v>521</v>
      </c>
      <c r="C131" s="11">
        <v>0</v>
      </c>
      <c r="D131" t="s">
        <v>607</v>
      </c>
      <c r="E131" t="s">
        <v>595</v>
      </c>
      <c r="F131" s="2">
        <v>31</v>
      </c>
      <c r="G131" t="s">
        <v>465</v>
      </c>
      <c r="H131" t="s">
        <v>14</v>
      </c>
      <c r="I131" t="s">
        <v>14</v>
      </c>
      <c r="J131" t="s">
        <v>14</v>
      </c>
      <c r="K131" t="s">
        <v>14</v>
      </c>
      <c r="L131" t="s">
        <v>609</v>
      </c>
    </row>
    <row r="132" spans="1:12" x14ac:dyDescent="0.3">
      <c r="A132" t="s">
        <v>700</v>
      </c>
      <c r="B132" s="1" t="s">
        <v>523</v>
      </c>
      <c r="C132" s="11">
        <f>5/1084</f>
        <v>4.6125461254612546E-3</v>
      </c>
      <c r="D132" t="s">
        <v>607</v>
      </c>
      <c r="E132" t="s">
        <v>595</v>
      </c>
      <c r="F132" s="2">
        <v>38</v>
      </c>
      <c r="G132" t="s">
        <v>465</v>
      </c>
      <c r="H132" t="s">
        <v>14</v>
      </c>
      <c r="I132" t="s">
        <v>14</v>
      </c>
      <c r="J132" t="s">
        <v>14</v>
      </c>
      <c r="K132" t="s">
        <v>14</v>
      </c>
      <c r="L132" t="s">
        <v>609</v>
      </c>
    </row>
    <row r="133" spans="1:12" x14ac:dyDescent="0.3">
      <c r="A133" t="s">
        <v>701</v>
      </c>
      <c r="B133" s="1" t="s">
        <v>525</v>
      </c>
      <c r="C133" s="11">
        <v>0</v>
      </c>
      <c r="D133" t="s">
        <v>607</v>
      </c>
      <c r="E133" t="s">
        <v>595</v>
      </c>
      <c r="F133" s="2">
        <v>39</v>
      </c>
      <c r="G133" t="s">
        <v>465</v>
      </c>
      <c r="H133" t="s">
        <v>14</v>
      </c>
      <c r="I133" t="s">
        <v>14</v>
      </c>
      <c r="J133" t="s">
        <v>14</v>
      </c>
      <c r="K133" t="s">
        <v>14</v>
      </c>
      <c r="L133" t="s">
        <v>609</v>
      </c>
    </row>
    <row r="134" spans="1:12" x14ac:dyDescent="0.3">
      <c r="A134" t="s">
        <v>702</v>
      </c>
      <c r="B134" s="1" t="s">
        <v>527</v>
      </c>
      <c r="C134" s="11">
        <f>7/1084</f>
        <v>6.4575645756457566E-3</v>
      </c>
      <c r="D134" t="s">
        <v>607</v>
      </c>
      <c r="E134" t="s">
        <v>595</v>
      </c>
      <c r="F134" s="2">
        <v>40</v>
      </c>
      <c r="G134" t="s">
        <v>465</v>
      </c>
      <c r="H134" t="s">
        <v>14</v>
      </c>
      <c r="I134" t="s">
        <v>14</v>
      </c>
      <c r="J134" t="s">
        <v>14</v>
      </c>
      <c r="K134" t="s">
        <v>14</v>
      </c>
      <c r="L134" t="s">
        <v>609</v>
      </c>
    </row>
    <row r="135" spans="1:12" x14ac:dyDescent="0.3">
      <c r="A135" t="s">
        <v>703</v>
      </c>
      <c r="B135" s="1" t="s">
        <v>529</v>
      </c>
      <c r="C135" s="11">
        <v>0</v>
      </c>
      <c r="D135" t="s">
        <v>607</v>
      </c>
      <c r="E135" t="s">
        <v>595</v>
      </c>
      <c r="F135" s="2">
        <v>41</v>
      </c>
      <c r="G135" t="s">
        <v>465</v>
      </c>
      <c r="H135" t="s">
        <v>14</v>
      </c>
      <c r="I135" t="s">
        <v>14</v>
      </c>
      <c r="J135" t="s">
        <v>14</v>
      </c>
      <c r="K135" t="s">
        <v>14</v>
      </c>
      <c r="L135" t="s">
        <v>609</v>
      </c>
    </row>
    <row r="136" spans="1:12" x14ac:dyDescent="0.3">
      <c r="A136" t="s">
        <v>704</v>
      </c>
      <c r="B136" s="1" t="s">
        <v>531</v>
      </c>
      <c r="C136" s="11">
        <f>121/1084</f>
        <v>0.11162361623616236</v>
      </c>
      <c r="D136" t="s">
        <v>607</v>
      </c>
      <c r="E136" t="s">
        <v>595</v>
      </c>
      <c r="F136" s="2">
        <v>42</v>
      </c>
      <c r="G136" t="s">
        <v>465</v>
      </c>
      <c r="H136" t="s">
        <v>14</v>
      </c>
      <c r="I136" t="s">
        <v>14</v>
      </c>
      <c r="J136" t="s">
        <v>14</v>
      </c>
      <c r="K136" t="s">
        <v>14</v>
      </c>
      <c r="L136" t="s">
        <v>609</v>
      </c>
    </row>
    <row r="137" spans="1:12" ht="28.8" x14ac:dyDescent="0.3">
      <c r="A137" t="s">
        <v>705</v>
      </c>
      <c r="B137" s="1" t="s">
        <v>533</v>
      </c>
      <c r="C137" s="11">
        <f>51/1084</f>
        <v>4.7047970479704798E-2</v>
      </c>
      <c r="D137" t="s">
        <v>607</v>
      </c>
      <c r="E137" t="s">
        <v>595</v>
      </c>
      <c r="F137" s="2">
        <v>43</v>
      </c>
      <c r="G137" t="s">
        <v>465</v>
      </c>
      <c r="H137" t="s">
        <v>14</v>
      </c>
      <c r="I137" t="s">
        <v>14</v>
      </c>
      <c r="J137" t="s">
        <v>14</v>
      </c>
      <c r="K137" t="s">
        <v>14</v>
      </c>
      <c r="L137" t="s">
        <v>609</v>
      </c>
    </row>
    <row r="138" spans="1:12" x14ac:dyDescent="0.3">
      <c r="A138" t="s">
        <v>706</v>
      </c>
      <c r="B138" s="1" t="s">
        <v>535</v>
      </c>
      <c r="C138" s="11">
        <f>16/1084</f>
        <v>1.4760147601476014E-2</v>
      </c>
      <c r="D138" t="s">
        <v>607</v>
      </c>
      <c r="E138" t="s">
        <v>595</v>
      </c>
      <c r="F138" s="2">
        <v>44</v>
      </c>
      <c r="G138" t="s">
        <v>465</v>
      </c>
      <c r="H138" t="s">
        <v>14</v>
      </c>
      <c r="I138" t="s">
        <v>14</v>
      </c>
      <c r="J138" t="s">
        <v>14</v>
      </c>
      <c r="K138" t="s">
        <v>14</v>
      </c>
      <c r="L138" t="s">
        <v>609</v>
      </c>
    </row>
    <row r="139" spans="1:12" x14ac:dyDescent="0.3">
      <c r="A139" t="s">
        <v>707</v>
      </c>
      <c r="B139" s="1" t="s">
        <v>537</v>
      </c>
      <c r="C139" s="11">
        <f>41/1084</f>
        <v>3.7822878228782289E-2</v>
      </c>
      <c r="D139" t="s">
        <v>607</v>
      </c>
      <c r="E139" t="s">
        <v>595</v>
      </c>
      <c r="F139" s="2">
        <v>45</v>
      </c>
      <c r="G139" t="s">
        <v>465</v>
      </c>
      <c r="H139" t="s">
        <v>14</v>
      </c>
      <c r="I139" t="s">
        <v>14</v>
      </c>
      <c r="J139" t="s">
        <v>14</v>
      </c>
      <c r="K139" t="s">
        <v>14</v>
      </c>
      <c r="L139" t="s">
        <v>609</v>
      </c>
    </row>
    <row r="140" spans="1:12" x14ac:dyDescent="0.3">
      <c r="A140" t="s">
        <v>708</v>
      </c>
      <c r="B140" s="1" t="s">
        <v>539</v>
      </c>
      <c r="C140" s="11">
        <v>0</v>
      </c>
      <c r="D140" t="s">
        <v>607</v>
      </c>
      <c r="E140" t="s">
        <v>595</v>
      </c>
      <c r="F140" s="2">
        <v>46</v>
      </c>
      <c r="G140" t="s">
        <v>465</v>
      </c>
      <c r="H140" t="s">
        <v>14</v>
      </c>
      <c r="I140" t="s">
        <v>14</v>
      </c>
      <c r="J140" t="s">
        <v>14</v>
      </c>
      <c r="K140" t="s">
        <v>14</v>
      </c>
      <c r="L140" t="s">
        <v>609</v>
      </c>
    </row>
    <row r="141" spans="1:12" x14ac:dyDescent="0.3">
      <c r="A141" t="s">
        <v>709</v>
      </c>
      <c r="B141" s="1" t="s">
        <v>541</v>
      </c>
      <c r="C141" s="11">
        <v>0</v>
      </c>
      <c r="D141" t="s">
        <v>607</v>
      </c>
      <c r="E141" t="s">
        <v>595</v>
      </c>
      <c r="F141" s="2">
        <v>47</v>
      </c>
      <c r="G141" t="s">
        <v>465</v>
      </c>
      <c r="H141" t="s">
        <v>14</v>
      </c>
      <c r="I141" t="s">
        <v>14</v>
      </c>
      <c r="J141" t="s">
        <v>14</v>
      </c>
      <c r="K141" t="s">
        <v>14</v>
      </c>
      <c r="L141" t="s">
        <v>609</v>
      </c>
    </row>
    <row r="142" spans="1:12" x14ac:dyDescent="0.3">
      <c r="A142" t="s">
        <v>710</v>
      </c>
      <c r="B142" s="1" t="s">
        <v>543</v>
      </c>
      <c r="C142" s="11">
        <v>0</v>
      </c>
      <c r="D142" t="s">
        <v>607</v>
      </c>
      <c r="E142" t="s">
        <v>595</v>
      </c>
      <c r="F142" s="2">
        <v>48</v>
      </c>
      <c r="G142" t="s">
        <v>465</v>
      </c>
      <c r="H142" t="s">
        <v>14</v>
      </c>
      <c r="I142" t="s">
        <v>14</v>
      </c>
      <c r="J142" t="s">
        <v>14</v>
      </c>
      <c r="K142" t="s">
        <v>14</v>
      </c>
      <c r="L142" t="s">
        <v>609</v>
      </c>
    </row>
    <row r="143" spans="1:12" x14ac:dyDescent="0.3">
      <c r="A143" t="s">
        <v>711</v>
      </c>
      <c r="B143" s="1" t="s">
        <v>545</v>
      </c>
      <c r="C143" s="11">
        <v>0</v>
      </c>
      <c r="D143" t="s">
        <v>607</v>
      </c>
      <c r="E143" t="s">
        <v>595</v>
      </c>
      <c r="F143" s="2">
        <v>49</v>
      </c>
      <c r="G143" t="s">
        <v>465</v>
      </c>
      <c r="H143" t="s">
        <v>14</v>
      </c>
      <c r="I143" t="s">
        <v>14</v>
      </c>
      <c r="J143" t="s">
        <v>14</v>
      </c>
      <c r="K143" t="s">
        <v>14</v>
      </c>
      <c r="L143" t="s">
        <v>609</v>
      </c>
    </row>
    <row r="144" spans="1:12" x14ac:dyDescent="0.3">
      <c r="A144" t="s">
        <v>712</v>
      </c>
      <c r="B144" s="1" t="s">
        <v>547</v>
      </c>
      <c r="C144" s="11">
        <f>85/1084</f>
        <v>7.8413284132841335E-2</v>
      </c>
      <c r="D144" t="s">
        <v>607</v>
      </c>
      <c r="E144" t="s">
        <v>595</v>
      </c>
      <c r="F144" s="2">
        <v>50</v>
      </c>
      <c r="G144" t="s">
        <v>465</v>
      </c>
      <c r="H144" t="s">
        <v>14</v>
      </c>
      <c r="I144" t="s">
        <v>14</v>
      </c>
      <c r="J144" t="s">
        <v>14</v>
      </c>
      <c r="K144" t="s">
        <v>14</v>
      </c>
      <c r="L144" t="s">
        <v>609</v>
      </c>
    </row>
    <row r="145" spans="1:12" ht="32.1" customHeight="1" x14ac:dyDescent="0.3">
      <c r="A145" t="s">
        <v>713</v>
      </c>
      <c r="B145" s="1" t="s">
        <v>549</v>
      </c>
      <c r="C145" s="11">
        <f>23/1084</f>
        <v>2.1217712177121772E-2</v>
      </c>
      <c r="D145" t="s">
        <v>607</v>
      </c>
      <c r="E145" t="s">
        <v>595</v>
      </c>
      <c r="F145" s="2">
        <v>51</v>
      </c>
      <c r="G145" t="s">
        <v>465</v>
      </c>
      <c r="H145" t="s">
        <v>14</v>
      </c>
      <c r="I145" t="s">
        <v>14</v>
      </c>
      <c r="J145" t="s">
        <v>14</v>
      </c>
      <c r="K145" t="s">
        <v>14</v>
      </c>
      <c r="L145" t="s">
        <v>609</v>
      </c>
    </row>
    <row r="146" spans="1:12" x14ac:dyDescent="0.3">
      <c r="A146" t="s">
        <v>714</v>
      </c>
      <c r="B146" s="1" t="s">
        <v>551</v>
      </c>
      <c r="C146" s="11">
        <f>315/1084</f>
        <v>0.29059040590405905</v>
      </c>
      <c r="D146" t="s">
        <v>607</v>
      </c>
      <c r="E146" t="s">
        <v>595</v>
      </c>
      <c r="F146" s="2">
        <v>52</v>
      </c>
      <c r="G146" t="s">
        <v>465</v>
      </c>
      <c r="H146" t="s">
        <v>14</v>
      </c>
      <c r="I146" t="s">
        <v>14</v>
      </c>
      <c r="J146" t="s">
        <v>14</v>
      </c>
      <c r="K146" t="s">
        <v>14</v>
      </c>
      <c r="L146" t="s">
        <v>609</v>
      </c>
    </row>
    <row r="147" spans="1:12" x14ac:dyDescent="0.3">
      <c r="A147" t="s">
        <v>715</v>
      </c>
      <c r="B147" s="1" t="s">
        <v>398</v>
      </c>
      <c r="C147" s="11">
        <f>7/1084</f>
        <v>6.4575645756457566E-3</v>
      </c>
      <c r="D147" t="s">
        <v>607</v>
      </c>
      <c r="E147" t="s">
        <v>595</v>
      </c>
      <c r="F147" s="2">
        <v>54</v>
      </c>
      <c r="G147" t="s">
        <v>465</v>
      </c>
      <c r="H147" t="s">
        <v>14</v>
      </c>
      <c r="I147" t="s">
        <v>14</v>
      </c>
      <c r="J147" t="s">
        <v>14</v>
      </c>
      <c r="K147" t="s">
        <v>14</v>
      </c>
      <c r="L147" t="s">
        <v>609</v>
      </c>
    </row>
    <row r="148" spans="1:12" x14ac:dyDescent="0.3">
      <c r="A148" t="s">
        <v>716</v>
      </c>
      <c r="B148" s="1" t="s">
        <v>400</v>
      </c>
      <c r="C148" s="11">
        <v>0</v>
      </c>
      <c r="D148" t="s">
        <v>607</v>
      </c>
      <c r="E148" t="s">
        <v>595</v>
      </c>
      <c r="F148" s="2" t="s">
        <v>400</v>
      </c>
      <c r="G148" t="s">
        <v>465</v>
      </c>
      <c r="H148" t="s">
        <v>14</v>
      </c>
      <c r="I148" t="s">
        <v>14</v>
      </c>
      <c r="J148" t="s">
        <v>14</v>
      </c>
      <c r="K148" t="s">
        <v>14</v>
      </c>
      <c r="L148" t="s">
        <v>609</v>
      </c>
    </row>
    <row r="149" spans="1:12" x14ac:dyDescent="0.3">
      <c r="A149" t="s">
        <v>717</v>
      </c>
      <c r="B149" t="s">
        <v>555</v>
      </c>
      <c r="C149" s="5">
        <f>SUM(C110:C148)</f>
        <v>1</v>
      </c>
      <c r="D149" t="s">
        <v>607</v>
      </c>
      <c r="E149" t="s">
        <v>595</v>
      </c>
      <c r="F149" s="2" t="s">
        <v>205</v>
      </c>
      <c r="G149" t="s">
        <v>465</v>
      </c>
      <c r="H149" t="s">
        <v>14</v>
      </c>
      <c r="I149" t="s">
        <v>14</v>
      </c>
      <c r="J149" t="s">
        <v>14</v>
      </c>
      <c r="K149" t="s">
        <v>14</v>
      </c>
      <c r="L149" t="s">
        <v>609</v>
      </c>
    </row>
  </sheetData>
  <autoFilter ref="A1:L149" xr:uid="{748F5950-AC80-4CA0-BD77-59B2E10E7335}"/>
  <phoneticPr fontId="1"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AEDE5-A4E2-4C3A-8B2F-A8573F9503C7}">
  <dimension ref="A1:M432"/>
  <sheetViews>
    <sheetView zoomScaleNormal="100" workbookViewId="0">
      <pane ySplit="1" topLeftCell="A2" activePane="bottomLeft" state="frozen"/>
      <selection pane="bottomLeft" activeCell="C4" sqref="C4"/>
    </sheetView>
  </sheetViews>
  <sheetFormatPr defaultRowHeight="14.4" x14ac:dyDescent="0.3"/>
  <cols>
    <col min="1" max="1" width="8.21875" customWidth="1"/>
    <col min="2" max="2" width="58.44140625" style="1" customWidth="1"/>
    <col min="3" max="3" width="33.44140625" customWidth="1"/>
  </cols>
  <sheetData>
    <row r="1" spans="1:12" x14ac:dyDescent="0.3">
      <c r="A1" t="s">
        <v>0</v>
      </c>
      <c r="B1" s="1" t="s">
        <v>1</v>
      </c>
      <c r="C1" t="s">
        <v>2</v>
      </c>
      <c r="D1" t="s">
        <v>596</v>
      </c>
      <c r="E1" t="s">
        <v>3</v>
      </c>
      <c r="F1" t="s">
        <v>4</v>
      </c>
      <c r="G1" t="s">
        <v>5</v>
      </c>
      <c r="H1" t="s">
        <v>6</v>
      </c>
      <c r="I1" t="s">
        <v>7</v>
      </c>
      <c r="J1" t="s">
        <v>8</v>
      </c>
      <c r="K1" t="s">
        <v>9</v>
      </c>
      <c r="L1" t="s">
        <v>10</v>
      </c>
    </row>
    <row r="5" spans="1:12" ht="18" customHeight="1" x14ac:dyDescent="0.3"/>
    <row r="15" spans="1:12" ht="17.55" customHeight="1" x14ac:dyDescent="0.3"/>
    <row r="16" spans="1:12" ht="18" customHeight="1" x14ac:dyDescent="0.3">
      <c r="A16" t="s">
        <v>119</v>
      </c>
      <c r="B16" s="1" t="s">
        <v>660</v>
      </c>
      <c r="C16">
        <v>541</v>
      </c>
      <c r="D16" t="s">
        <v>598</v>
      </c>
      <c r="E16" t="s">
        <v>120</v>
      </c>
      <c r="F16" t="s">
        <v>600</v>
      </c>
      <c r="G16" t="s">
        <v>465</v>
      </c>
      <c r="H16" t="s">
        <v>720</v>
      </c>
      <c r="I16" t="s">
        <v>14</v>
      </c>
      <c r="J16" t="s">
        <v>599</v>
      </c>
      <c r="K16" t="s">
        <v>122</v>
      </c>
      <c r="L16" t="s">
        <v>399</v>
      </c>
    </row>
    <row r="17" spans="1:13" ht="18" customHeight="1" x14ac:dyDescent="0.3">
      <c r="A17" t="s">
        <v>123</v>
      </c>
      <c r="B17" s="1" t="s">
        <v>661</v>
      </c>
      <c r="C17">
        <v>726</v>
      </c>
      <c r="D17" t="s">
        <v>598</v>
      </c>
      <c r="E17" t="s">
        <v>120</v>
      </c>
      <c r="F17" t="s">
        <v>600</v>
      </c>
      <c r="G17" t="s">
        <v>465</v>
      </c>
      <c r="H17" t="s">
        <v>720</v>
      </c>
      <c r="I17" t="s">
        <v>14</v>
      </c>
      <c r="J17" t="s">
        <v>599</v>
      </c>
      <c r="K17" t="s">
        <v>124</v>
      </c>
      <c r="L17" t="s">
        <v>399</v>
      </c>
    </row>
    <row r="18" spans="1:13" ht="18" customHeight="1" x14ac:dyDescent="0.3">
      <c r="A18" t="s">
        <v>125</v>
      </c>
      <c r="B18" s="1" t="s">
        <v>662</v>
      </c>
      <c r="C18">
        <v>0</v>
      </c>
      <c r="D18" t="s">
        <v>598</v>
      </c>
      <c r="E18" t="s">
        <v>120</v>
      </c>
      <c r="F18" t="s">
        <v>600</v>
      </c>
      <c r="G18" t="s">
        <v>465</v>
      </c>
      <c r="H18" t="s">
        <v>720</v>
      </c>
      <c r="I18" t="s">
        <v>14</v>
      </c>
      <c r="J18" t="s">
        <v>599</v>
      </c>
      <c r="K18" t="s">
        <v>126</v>
      </c>
      <c r="L18" t="s">
        <v>399</v>
      </c>
    </row>
    <row r="19" spans="1:13" ht="18" customHeight="1" x14ac:dyDescent="0.3">
      <c r="A19" t="s">
        <v>127</v>
      </c>
      <c r="B19" s="1" t="s">
        <v>663</v>
      </c>
      <c r="C19">
        <v>0</v>
      </c>
      <c r="D19" t="s">
        <v>598</v>
      </c>
      <c r="E19" t="s">
        <v>120</v>
      </c>
      <c r="F19" t="s">
        <v>600</v>
      </c>
      <c r="G19" t="s">
        <v>465</v>
      </c>
      <c r="H19" t="s">
        <v>720</v>
      </c>
      <c r="I19" t="s">
        <v>14</v>
      </c>
      <c r="J19" t="s">
        <v>599</v>
      </c>
      <c r="K19" t="s">
        <v>128</v>
      </c>
      <c r="L19" t="s">
        <v>399</v>
      </c>
    </row>
    <row r="21" spans="1:13" ht="18" customHeight="1" x14ac:dyDescent="0.3">
      <c r="A21" t="s">
        <v>129</v>
      </c>
      <c r="B21" s="1" t="s">
        <v>664</v>
      </c>
      <c r="C21">
        <v>105</v>
      </c>
      <c r="D21" t="s">
        <v>598</v>
      </c>
      <c r="E21" t="s">
        <v>120</v>
      </c>
      <c r="F21" t="s">
        <v>600</v>
      </c>
      <c r="G21" t="s">
        <v>465</v>
      </c>
      <c r="H21" t="s">
        <v>601</v>
      </c>
      <c r="I21" t="s">
        <v>14</v>
      </c>
      <c r="J21" t="s">
        <v>599</v>
      </c>
      <c r="K21" t="s">
        <v>122</v>
      </c>
      <c r="L21" t="s">
        <v>399</v>
      </c>
    </row>
    <row r="22" spans="1:13" ht="18" customHeight="1" x14ac:dyDescent="0.3">
      <c r="A22" t="s">
        <v>130</v>
      </c>
      <c r="B22" s="1" t="s">
        <v>665</v>
      </c>
      <c r="C22">
        <v>99</v>
      </c>
      <c r="D22" t="s">
        <v>598</v>
      </c>
      <c r="E22" t="s">
        <v>120</v>
      </c>
      <c r="F22" t="s">
        <v>600</v>
      </c>
      <c r="G22" t="s">
        <v>465</v>
      </c>
      <c r="H22" t="s">
        <v>601</v>
      </c>
      <c r="I22" t="s">
        <v>14</v>
      </c>
      <c r="J22" t="s">
        <v>599</v>
      </c>
      <c r="K22" t="s">
        <v>124</v>
      </c>
      <c r="L22" t="s">
        <v>399</v>
      </c>
    </row>
    <row r="23" spans="1:13" ht="18" customHeight="1" x14ac:dyDescent="0.3">
      <c r="A23" t="s">
        <v>131</v>
      </c>
      <c r="B23" s="1" t="s">
        <v>666</v>
      </c>
      <c r="C23">
        <v>0</v>
      </c>
      <c r="D23" t="s">
        <v>598</v>
      </c>
      <c r="E23" t="s">
        <v>120</v>
      </c>
      <c r="F23" t="s">
        <v>600</v>
      </c>
      <c r="G23" t="s">
        <v>465</v>
      </c>
      <c r="H23" t="s">
        <v>601</v>
      </c>
      <c r="I23" t="s">
        <v>14</v>
      </c>
      <c r="J23" t="s">
        <v>599</v>
      </c>
      <c r="K23" t="s">
        <v>126</v>
      </c>
      <c r="L23" t="s">
        <v>399</v>
      </c>
    </row>
    <row r="24" spans="1:13" ht="18" customHeight="1" x14ac:dyDescent="0.3">
      <c r="A24" t="s">
        <v>132</v>
      </c>
      <c r="B24" s="1" t="s">
        <v>667</v>
      </c>
      <c r="C24">
        <v>0</v>
      </c>
      <c r="D24" t="s">
        <v>598</v>
      </c>
      <c r="E24" t="s">
        <v>120</v>
      </c>
      <c r="F24" t="s">
        <v>600</v>
      </c>
      <c r="G24" t="s">
        <v>465</v>
      </c>
      <c r="H24" t="s">
        <v>601</v>
      </c>
      <c r="I24" t="s">
        <v>14</v>
      </c>
      <c r="J24" t="s">
        <v>599</v>
      </c>
      <c r="K24" t="s">
        <v>128</v>
      </c>
      <c r="L24" t="s">
        <v>399</v>
      </c>
    </row>
    <row r="26" spans="1:13" ht="18" customHeight="1" x14ac:dyDescent="0.3">
      <c r="A26" t="s">
        <v>133</v>
      </c>
      <c r="B26" s="1" t="s">
        <v>659</v>
      </c>
      <c r="C26">
        <v>1462</v>
      </c>
      <c r="D26" t="s">
        <v>598</v>
      </c>
      <c r="E26" t="s">
        <v>120</v>
      </c>
      <c r="F26" t="s">
        <v>600</v>
      </c>
      <c r="G26" t="s">
        <v>465</v>
      </c>
      <c r="H26" t="s">
        <v>602</v>
      </c>
      <c r="I26" t="s">
        <v>14</v>
      </c>
      <c r="J26" t="s">
        <v>599</v>
      </c>
      <c r="K26" t="s">
        <v>122</v>
      </c>
      <c r="L26" t="s">
        <v>399</v>
      </c>
    </row>
    <row r="27" spans="1:13" ht="18" customHeight="1" x14ac:dyDescent="0.3">
      <c r="A27" t="s">
        <v>134</v>
      </c>
      <c r="B27" s="1" t="s">
        <v>658</v>
      </c>
      <c r="C27">
        <v>2118</v>
      </c>
      <c r="D27" t="s">
        <v>598</v>
      </c>
      <c r="E27" t="s">
        <v>120</v>
      </c>
      <c r="F27" t="s">
        <v>600</v>
      </c>
      <c r="G27" t="s">
        <v>465</v>
      </c>
      <c r="H27" t="s">
        <v>602</v>
      </c>
      <c r="I27" t="s">
        <v>14</v>
      </c>
      <c r="J27" t="s">
        <v>599</v>
      </c>
      <c r="K27" t="s">
        <v>124</v>
      </c>
      <c r="L27" t="s">
        <v>399</v>
      </c>
    </row>
    <row r="28" spans="1:13" ht="18" customHeight="1" x14ac:dyDescent="0.3">
      <c r="A28" t="s">
        <v>135</v>
      </c>
      <c r="B28" s="1" t="s">
        <v>657</v>
      </c>
      <c r="C28">
        <v>0</v>
      </c>
      <c r="D28" t="s">
        <v>598</v>
      </c>
      <c r="E28" t="s">
        <v>120</v>
      </c>
      <c r="F28" t="s">
        <v>600</v>
      </c>
      <c r="G28" t="s">
        <v>465</v>
      </c>
      <c r="H28" t="s">
        <v>602</v>
      </c>
      <c r="I28" t="s">
        <v>14</v>
      </c>
      <c r="J28" t="s">
        <v>599</v>
      </c>
      <c r="K28" t="s">
        <v>126</v>
      </c>
      <c r="L28" t="s">
        <v>399</v>
      </c>
    </row>
    <row r="29" spans="1:13" ht="18" customHeight="1" x14ac:dyDescent="0.3">
      <c r="A29" t="s">
        <v>136</v>
      </c>
      <c r="B29" s="1" t="s">
        <v>656</v>
      </c>
      <c r="C29">
        <v>0</v>
      </c>
      <c r="D29" t="s">
        <v>598</v>
      </c>
      <c r="E29" t="s">
        <v>120</v>
      </c>
      <c r="F29" t="s">
        <v>600</v>
      </c>
      <c r="G29" t="s">
        <v>465</v>
      </c>
      <c r="H29" t="s">
        <v>602</v>
      </c>
      <c r="I29" t="s">
        <v>14</v>
      </c>
      <c r="J29" t="s">
        <v>599</v>
      </c>
      <c r="K29" t="s">
        <v>128</v>
      </c>
      <c r="L29" t="s">
        <v>399</v>
      </c>
    </row>
    <row r="31" spans="1:13" ht="18" customHeight="1" x14ac:dyDescent="0.3">
      <c r="A31" t="s">
        <v>137</v>
      </c>
      <c r="B31" s="4" t="s">
        <v>652</v>
      </c>
      <c r="C31">
        <f>SUM(C26,C21,C16)</f>
        <v>2108</v>
      </c>
      <c r="D31" t="s">
        <v>598</v>
      </c>
      <c r="E31" t="s">
        <v>120</v>
      </c>
      <c r="F31" t="s">
        <v>600</v>
      </c>
      <c r="G31" t="s">
        <v>465</v>
      </c>
      <c r="H31" t="s">
        <v>205</v>
      </c>
      <c r="I31" t="s">
        <v>14</v>
      </c>
      <c r="J31" t="s">
        <v>599</v>
      </c>
      <c r="K31" t="s">
        <v>122</v>
      </c>
      <c r="L31" t="s">
        <v>399</v>
      </c>
      <c r="M31">
        <v>2108</v>
      </c>
    </row>
    <row r="32" spans="1:13" ht="18" customHeight="1" x14ac:dyDescent="0.3">
      <c r="A32" t="s">
        <v>138</v>
      </c>
      <c r="B32" s="4" t="s">
        <v>653</v>
      </c>
      <c r="C32">
        <f t="shared" ref="C32:C34" si="0">SUM(C27,C22,C17)</f>
        <v>2943</v>
      </c>
      <c r="D32" t="s">
        <v>598</v>
      </c>
      <c r="E32" t="s">
        <v>120</v>
      </c>
      <c r="F32" t="s">
        <v>600</v>
      </c>
      <c r="G32" t="s">
        <v>465</v>
      </c>
      <c r="H32" t="s">
        <v>205</v>
      </c>
      <c r="I32" t="s">
        <v>14</v>
      </c>
      <c r="J32" t="s">
        <v>599</v>
      </c>
      <c r="K32" t="s">
        <v>124</v>
      </c>
      <c r="L32" t="s">
        <v>399</v>
      </c>
      <c r="M32">
        <v>2943</v>
      </c>
    </row>
    <row r="33" spans="1:13" ht="18" customHeight="1" x14ac:dyDescent="0.3">
      <c r="A33" t="s">
        <v>139</v>
      </c>
      <c r="B33" s="4" t="s">
        <v>654</v>
      </c>
      <c r="C33">
        <f t="shared" si="0"/>
        <v>0</v>
      </c>
      <c r="D33" t="s">
        <v>598</v>
      </c>
      <c r="E33" t="s">
        <v>120</v>
      </c>
      <c r="F33" t="s">
        <v>600</v>
      </c>
      <c r="G33" t="s">
        <v>465</v>
      </c>
      <c r="H33" t="s">
        <v>205</v>
      </c>
      <c r="I33" t="s">
        <v>14</v>
      </c>
      <c r="J33" t="s">
        <v>599</v>
      </c>
      <c r="K33" t="s">
        <v>126</v>
      </c>
      <c r="L33" t="s">
        <v>399</v>
      </c>
      <c r="M33">
        <v>0</v>
      </c>
    </row>
    <row r="34" spans="1:13" ht="18" customHeight="1" x14ac:dyDescent="0.3">
      <c r="A34" t="s">
        <v>140</v>
      </c>
      <c r="B34" s="4" t="s">
        <v>655</v>
      </c>
      <c r="C34">
        <f t="shared" si="0"/>
        <v>0</v>
      </c>
      <c r="D34" t="s">
        <v>598</v>
      </c>
      <c r="E34" t="s">
        <v>120</v>
      </c>
      <c r="F34" t="s">
        <v>600</v>
      </c>
      <c r="G34" t="s">
        <v>465</v>
      </c>
      <c r="H34" t="s">
        <v>205</v>
      </c>
      <c r="I34" t="s">
        <v>14</v>
      </c>
      <c r="J34" t="s">
        <v>599</v>
      </c>
      <c r="K34" t="s">
        <v>128</v>
      </c>
      <c r="L34" t="s">
        <v>399</v>
      </c>
      <c r="M34">
        <v>0</v>
      </c>
    </row>
    <row r="36" spans="1:13" ht="18.600000000000001" customHeight="1" x14ac:dyDescent="0.3">
      <c r="A36" t="s">
        <v>141</v>
      </c>
      <c r="B36" s="1" t="s">
        <v>648</v>
      </c>
      <c r="C36">
        <v>2</v>
      </c>
      <c r="D36" t="s">
        <v>598</v>
      </c>
      <c r="E36" t="s">
        <v>120</v>
      </c>
      <c r="F36" t="s">
        <v>603</v>
      </c>
      <c r="G36" t="s">
        <v>465</v>
      </c>
      <c r="H36" t="s">
        <v>602</v>
      </c>
      <c r="I36" t="s">
        <v>14</v>
      </c>
      <c r="J36" t="s">
        <v>599</v>
      </c>
      <c r="K36" t="s">
        <v>122</v>
      </c>
      <c r="L36" t="s">
        <v>399</v>
      </c>
    </row>
    <row r="37" spans="1:13" ht="16.8" customHeight="1" x14ac:dyDescent="0.3">
      <c r="A37" t="s">
        <v>143</v>
      </c>
      <c r="B37" s="1" t="s">
        <v>649</v>
      </c>
      <c r="C37">
        <v>1</v>
      </c>
      <c r="D37" t="s">
        <v>598</v>
      </c>
      <c r="E37" t="s">
        <v>120</v>
      </c>
      <c r="F37" t="s">
        <v>603</v>
      </c>
      <c r="G37" t="s">
        <v>465</v>
      </c>
      <c r="H37" t="s">
        <v>602</v>
      </c>
      <c r="I37" t="s">
        <v>14</v>
      </c>
      <c r="J37" t="s">
        <v>599</v>
      </c>
      <c r="K37" t="s">
        <v>124</v>
      </c>
      <c r="L37" t="s">
        <v>399</v>
      </c>
    </row>
    <row r="38" spans="1:13" ht="18.600000000000001" customHeight="1" x14ac:dyDescent="0.3">
      <c r="A38" t="s">
        <v>144</v>
      </c>
      <c r="B38" s="1" t="s">
        <v>650</v>
      </c>
      <c r="C38">
        <v>0</v>
      </c>
      <c r="D38" t="s">
        <v>598</v>
      </c>
      <c r="E38" t="s">
        <v>120</v>
      </c>
      <c r="F38" t="s">
        <v>603</v>
      </c>
      <c r="G38" t="s">
        <v>465</v>
      </c>
      <c r="H38" t="s">
        <v>602</v>
      </c>
      <c r="I38" t="s">
        <v>14</v>
      </c>
      <c r="J38" t="s">
        <v>599</v>
      </c>
      <c r="K38" t="s">
        <v>126</v>
      </c>
      <c r="L38" t="s">
        <v>399</v>
      </c>
    </row>
    <row r="39" spans="1:13" ht="16.2" customHeight="1" x14ac:dyDescent="0.3">
      <c r="A39" t="s">
        <v>145</v>
      </c>
      <c r="B39" s="1" t="s">
        <v>651</v>
      </c>
      <c r="C39">
        <v>0</v>
      </c>
      <c r="D39" t="s">
        <v>598</v>
      </c>
      <c r="E39" t="s">
        <v>120</v>
      </c>
      <c r="F39" t="s">
        <v>603</v>
      </c>
      <c r="G39" t="s">
        <v>465</v>
      </c>
      <c r="H39" t="s">
        <v>602</v>
      </c>
      <c r="I39" t="s">
        <v>14</v>
      </c>
      <c r="J39" t="s">
        <v>599</v>
      </c>
      <c r="K39" t="s">
        <v>128</v>
      </c>
      <c r="L39" t="s">
        <v>399</v>
      </c>
    </row>
    <row r="41" spans="1:13" ht="18" customHeight="1" x14ac:dyDescent="0.3">
      <c r="A41" t="s">
        <v>615</v>
      </c>
      <c r="B41" s="4" t="s">
        <v>147</v>
      </c>
      <c r="C41">
        <f>SUM(C31,C36)</f>
        <v>2110</v>
      </c>
      <c r="D41" t="s">
        <v>598</v>
      </c>
      <c r="E41" t="s">
        <v>120</v>
      </c>
      <c r="F41" t="s">
        <v>14</v>
      </c>
      <c r="G41" t="s">
        <v>465</v>
      </c>
      <c r="H41" t="s">
        <v>205</v>
      </c>
      <c r="I41" t="s">
        <v>14</v>
      </c>
      <c r="J41" t="s">
        <v>599</v>
      </c>
      <c r="K41" t="s">
        <v>122</v>
      </c>
      <c r="L41" t="s">
        <v>399</v>
      </c>
      <c r="M41">
        <v>2110</v>
      </c>
    </row>
    <row r="42" spans="1:13" ht="18" customHeight="1" x14ac:dyDescent="0.3">
      <c r="A42" t="s">
        <v>146</v>
      </c>
      <c r="B42" s="4" t="s">
        <v>149</v>
      </c>
      <c r="C42">
        <f t="shared" ref="C42:C43" si="1">SUM(C32,C37)</f>
        <v>2944</v>
      </c>
      <c r="D42" t="s">
        <v>598</v>
      </c>
      <c r="E42" t="s">
        <v>120</v>
      </c>
      <c r="F42" t="s">
        <v>14</v>
      </c>
      <c r="G42" t="s">
        <v>465</v>
      </c>
      <c r="H42" t="s">
        <v>205</v>
      </c>
      <c r="I42" t="s">
        <v>14</v>
      </c>
      <c r="J42" t="s">
        <v>599</v>
      </c>
      <c r="K42" t="s">
        <v>124</v>
      </c>
      <c r="L42" t="s">
        <v>399</v>
      </c>
      <c r="M42">
        <v>2944</v>
      </c>
    </row>
    <row r="43" spans="1:13" x14ac:dyDescent="0.3">
      <c r="A43" t="s">
        <v>148</v>
      </c>
      <c r="B43" s="4" t="s">
        <v>151</v>
      </c>
      <c r="C43">
        <f t="shared" si="1"/>
        <v>0</v>
      </c>
      <c r="D43" t="s">
        <v>598</v>
      </c>
      <c r="E43" t="s">
        <v>120</v>
      </c>
      <c r="F43" t="s">
        <v>14</v>
      </c>
      <c r="G43" t="s">
        <v>465</v>
      </c>
      <c r="H43" t="s">
        <v>205</v>
      </c>
      <c r="I43" t="s">
        <v>14</v>
      </c>
      <c r="J43" t="s">
        <v>599</v>
      </c>
      <c r="K43" t="s">
        <v>126</v>
      </c>
      <c r="L43" t="s">
        <v>399</v>
      </c>
      <c r="M43">
        <v>0</v>
      </c>
    </row>
    <row r="44" spans="1:13" ht="18" customHeight="1" x14ac:dyDescent="0.3">
      <c r="A44" t="s">
        <v>150</v>
      </c>
      <c r="B44" s="4" t="s">
        <v>153</v>
      </c>
      <c r="C44">
        <f>SUM(C34,C39)</f>
        <v>0</v>
      </c>
      <c r="D44" t="s">
        <v>598</v>
      </c>
      <c r="E44" t="s">
        <v>120</v>
      </c>
      <c r="F44" t="s">
        <v>14</v>
      </c>
      <c r="G44" t="s">
        <v>465</v>
      </c>
      <c r="H44" t="s">
        <v>205</v>
      </c>
      <c r="I44" t="s">
        <v>14</v>
      </c>
      <c r="J44" t="s">
        <v>599</v>
      </c>
      <c r="K44" t="s">
        <v>128</v>
      </c>
      <c r="L44" t="s">
        <v>399</v>
      </c>
      <c r="M44">
        <v>0</v>
      </c>
    </row>
    <row r="46" spans="1:13" ht="18" customHeight="1" x14ac:dyDescent="0.3"/>
    <row r="47" spans="1:13" ht="18" customHeight="1" x14ac:dyDescent="0.3">
      <c r="A47" t="s">
        <v>152</v>
      </c>
      <c r="B47" s="1" t="s">
        <v>660</v>
      </c>
      <c r="C47">
        <v>0</v>
      </c>
      <c r="D47" t="s">
        <v>598</v>
      </c>
      <c r="E47" t="s">
        <v>120</v>
      </c>
      <c r="F47" t="s">
        <v>600</v>
      </c>
      <c r="G47" t="s">
        <v>465</v>
      </c>
      <c r="H47" t="s">
        <v>720</v>
      </c>
      <c r="I47" t="s">
        <v>14</v>
      </c>
      <c r="J47" t="s">
        <v>395</v>
      </c>
      <c r="K47" t="s">
        <v>122</v>
      </c>
      <c r="L47" t="s">
        <v>399</v>
      </c>
    </row>
    <row r="48" spans="1:13" ht="18" customHeight="1" x14ac:dyDescent="0.3">
      <c r="A48" t="s">
        <v>154</v>
      </c>
      <c r="B48" s="1" t="s">
        <v>661</v>
      </c>
      <c r="C48">
        <v>0</v>
      </c>
      <c r="D48" t="s">
        <v>598</v>
      </c>
      <c r="E48" t="s">
        <v>120</v>
      </c>
      <c r="F48" t="s">
        <v>600</v>
      </c>
      <c r="G48" t="s">
        <v>465</v>
      </c>
      <c r="H48" t="s">
        <v>720</v>
      </c>
      <c r="I48" t="s">
        <v>14</v>
      </c>
      <c r="J48" t="s">
        <v>395</v>
      </c>
      <c r="K48" t="s">
        <v>124</v>
      </c>
      <c r="L48" t="s">
        <v>399</v>
      </c>
    </row>
    <row r="49" spans="1:13" ht="18" customHeight="1" x14ac:dyDescent="0.3">
      <c r="A49" t="s">
        <v>155</v>
      </c>
      <c r="B49" s="1" t="s">
        <v>662</v>
      </c>
      <c r="C49">
        <v>0</v>
      </c>
      <c r="D49" t="s">
        <v>598</v>
      </c>
      <c r="E49" t="s">
        <v>120</v>
      </c>
      <c r="F49" t="s">
        <v>600</v>
      </c>
      <c r="G49" t="s">
        <v>465</v>
      </c>
      <c r="H49" t="s">
        <v>720</v>
      </c>
      <c r="I49" t="s">
        <v>14</v>
      </c>
      <c r="J49" t="s">
        <v>395</v>
      </c>
      <c r="K49" t="s">
        <v>126</v>
      </c>
      <c r="L49" t="s">
        <v>399</v>
      </c>
    </row>
    <row r="50" spans="1:13" ht="18" customHeight="1" x14ac:dyDescent="0.3">
      <c r="A50" t="s">
        <v>156</v>
      </c>
      <c r="B50" s="1" t="s">
        <v>663</v>
      </c>
      <c r="C50">
        <v>0</v>
      </c>
      <c r="D50" t="s">
        <v>598</v>
      </c>
      <c r="E50" t="s">
        <v>120</v>
      </c>
      <c r="F50" t="s">
        <v>600</v>
      </c>
      <c r="G50" t="s">
        <v>465</v>
      </c>
      <c r="H50" t="s">
        <v>720</v>
      </c>
      <c r="I50" t="s">
        <v>14</v>
      </c>
      <c r="J50" t="s">
        <v>395</v>
      </c>
      <c r="K50" t="s">
        <v>128</v>
      </c>
      <c r="L50" t="s">
        <v>399</v>
      </c>
    </row>
    <row r="52" spans="1:13" ht="18" customHeight="1" x14ac:dyDescent="0.3">
      <c r="A52" t="s">
        <v>157</v>
      </c>
      <c r="B52" s="1" t="s">
        <v>664</v>
      </c>
      <c r="C52">
        <v>2</v>
      </c>
      <c r="D52" t="s">
        <v>598</v>
      </c>
      <c r="E52" t="s">
        <v>120</v>
      </c>
      <c r="F52" t="s">
        <v>600</v>
      </c>
      <c r="G52" t="s">
        <v>465</v>
      </c>
      <c r="H52" t="s">
        <v>601</v>
      </c>
      <c r="I52" t="s">
        <v>14</v>
      </c>
      <c r="J52" t="s">
        <v>395</v>
      </c>
      <c r="K52" t="s">
        <v>122</v>
      </c>
      <c r="L52" t="s">
        <v>399</v>
      </c>
    </row>
    <row r="53" spans="1:13" ht="18" customHeight="1" x14ac:dyDescent="0.3">
      <c r="A53" t="s">
        <v>158</v>
      </c>
      <c r="B53" s="1" t="s">
        <v>665</v>
      </c>
      <c r="C53">
        <v>2</v>
      </c>
      <c r="D53" t="s">
        <v>598</v>
      </c>
      <c r="E53" t="s">
        <v>120</v>
      </c>
      <c r="F53" t="s">
        <v>600</v>
      </c>
      <c r="G53" t="s">
        <v>465</v>
      </c>
      <c r="H53" t="s">
        <v>601</v>
      </c>
      <c r="I53" t="s">
        <v>14</v>
      </c>
      <c r="J53" t="s">
        <v>395</v>
      </c>
      <c r="K53" t="s">
        <v>124</v>
      </c>
      <c r="L53" t="s">
        <v>399</v>
      </c>
    </row>
    <row r="54" spans="1:13" ht="18" customHeight="1" x14ac:dyDescent="0.3">
      <c r="A54" t="s">
        <v>159</v>
      </c>
      <c r="B54" s="1" t="s">
        <v>666</v>
      </c>
      <c r="C54">
        <v>0</v>
      </c>
      <c r="D54" t="s">
        <v>598</v>
      </c>
      <c r="E54" t="s">
        <v>120</v>
      </c>
      <c r="F54" t="s">
        <v>600</v>
      </c>
      <c r="G54" t="s">
        <v>465</v>
      </c>
      <c r="H54" t="s">
        <v>601</v>
      </c>
      <c r="I54" t="s">
        <v>14</v>
      </c>
      <c r="J54" t="s">
        <v>395</v>
      </c>
      <c r="K54" t="s">
        <v>126</v>
      </c>
      <c r="L54" t="s">
        <v>399</v>
      </c>
    </row>
    <row r="55" spans="1:13" ht="18" customHeight="1" x14ac:dyDescent="0.3">
      <c r="A55" t="s">
        <v>160</v>
      </c>
      <c r="B55" s="1" t="s">
        <v>668</v>
      </c>
      <c r="C55">
        <v>0</v>
      </c>
      <c r="D55" t="s">
        <v>598</v>
      </c>
      <c r="E55" t="s">
        <v>120</v>
      </c>
      <c r="F55" t="s">
        <v>600</v>
      </c>
      <c r="G55" t="s">
        <v>465</v>
      </c>
      <c r="H55" t="s">
        <v>601</v>
      </c>
      <c r="I55" t="s">
        <v>14</v>
      </c>
      <c r="J55" t="s">
        <v>395</v>
      </c>
      <c r="K55" t="s">
        <v>128</v>
      </c>
      <c r="L55" t="s">
        <v>399</v>
      </c>
    </row>
    <row r="57" spans="1:13" ht="18" customHeight="1" x14ac:dyDescent="0.3">
      <c r="A57" t="s">
        <v>161</v>
      </c>
      <c r="B57" s="1" t="s">
        <v>659</v>
      </c>
      <c r="C57">
        <v>64</v>
      </c>
      <c r="D57" t="s">
        <v>598</v>
      </c>
      <c r="E57" t="s">
        <v>120</v>
      </c>
      <c r="F57" t="s">
        <v>600</v>
      </c>
      <c r="G57" t="s">
        <v>465</v>
      </c>
      <c r="H57" t="s">
        <v>602</v>
      </c>
      <c r="I57" t="s">
        <v>14</v>
      </c>
      <c r="J57" t="s">
        <v>395</v>
      </c>
      <c r="K57" t="s">
        <v>122</v>
      </c>
      <c r="L57" t="s">
        <v>399</v>
      </c>
    </row>
    <row r="58" spans="1:13" ht="18" customHeight="1" x14ac:dyDescent="0.3">
      <c r="A58" t="s">
        <v>162</v>
      </c>
      <c r="B58" s="1" t="s">
        <v>658</v>
      </c>
      <c r="C58">
        <v>63</v>
      </c>
      <c r="D58" t="s">
        <v>598</v>
      </c>
      <c r="E58" t="s">
        <v>120</v>
      </c>
      <c r="F58" t="s">
        <v>600</v>
      </c>
      <c r="G58" t="s">
        <v>465</v>
      </c>
      <c r="H58" t="s">
        <v>602</v>
      </c>
      <c r="I58" t="s">
        <v>14</v>
      </c>
      <c r="J58" t="s">
        <v>395</v>
      </c>
      <c r="K58" t="s">
        <v>124</v>
      </c>
      <c r="L58" t="s">
        <v>399</v>
      </c>
    </row>
    <row r="59" spans="1:13" ht="18" customHeight="1" x14ac:dyDescent="0.3">
      <c r="A59" t="s">
        <v>163</v>
      </c>
      <c r="B59" s="1" t="s">
        <v>657</v>
      </c>
      <c r="C59">
        <v>0</v>
      </c>
      <c r="D59" t="s">
        <v>598</v>
      </c>
      <c r="E59" t="s">
        <v>120</v>
      </c>
      <c r="F59" t="s">
        <v>600</v>
      </c>
      <c r="G59" t="s">
        <v>465</v>
      </c>
      <c r="H59" t="s">
        <v>602</v>
      </c>
      <c r="I59" t="s">
        <v>14</v>
      </c>
      <c r="J59" t="s">
        <v>395</v>
      </c>
      <c r="K59" t="s">
        <v>126</v>
      </c>
      <c r="L59" t="s">
        <v>399</v>
      </c>
    </row>
    <row r="60" spans="1:13" ht="18" customHeight="1" x14ac:dyDescent="0.3">
      <c r="A60" t="s">
        <v>164</v>
      </c>
      <c r="B60" s="1" t="s">
        <v>656</v>
      </c>
      <c r="C60">
        <v>0</v>
      </c>
      <c r="D60" t="s">
        <v>598</v>
      </c>
      <c r="E60" t="s">
        <v>120</v>
      </c>
      <c r="F60" t="s">
        <v>600</v>
      </c>
      <c r="G60" t="s">
        <v>465</v>
      </c>
      <c r="H60" t="s">
        <v>602</v>
      </c>
      <c r="I60" t="s">
        <v>14</v>
      </c>
      <c r="J60" t="s">
        <v>395</v>
      </c>
      <c r="K60" t="s">
        <v>128</v>
      </c>
      <c r="L60" t="s">
        <v>399</v>
      </c>
    </row>
    <row r="62" spans="1:13" ht="18" customHeight="1" x14ac:dyDescent="0.3">
      <c r="A62" t="s">
        <v>165</v>
      </c>
      <c r="B62" s="4" t="s">
        <v>652</v>
      </c>
      <c r="C62">
        <f>SUM(C57,C52,C47)</f>
        <v>66</v>
      </c>
      <c r="D62" t="s">
        <v>598</v>
      </c>
      <c r="E62" t="s">
        <v>120</v>
      </c>
      <c r="F62" t="s">
        <v>600</v>
      </c>
      <c r="G62" t="s">
        <v>465</v>
      </c>
      <c r="H62" t="s">
        <v>205</v>
      </c>
      <c r="I62" t="s">
        <v>14</v>
      </c>
      <c r="J62" t="s">
        <v>395</v>
      </c>
      <c r="K62" t="s">
        <v>122</v>
      </c>
      <c r="L62" t="s">
        <v>399</v>
      </c>
      <c r="M62">
        <v>66</v>
      </c>
    </row>
    <row r="63" spans="1:13" ht="18" customHeight="1" x14ac:dyDescent="0.3">
      <c r="A63" t="s">
        <v>166</v>
      </c>
      <c r="B63" s="4" t="s">
        <v>653</v>
      </c>
      <c r="C63">
        <f t="shared" ref="C63:C65" si="2">SUM(C58,C53,C48)</f>
        <v>65</v>
      </c>
      <c r="D63" t="s">
        <v>598</v>
      </c>
      <c r="E63" t="s">
        <v>120</v>
      </c>
      <c r="F63" t="s">
        <v>600</v>
      </c>
      <c r="G63" t="s">
        <v>465</v>
      </c>
      <c r="H63" t="s">
        <v>205</v>
      </c>
      <c r="I63" t="s">
        <v>14</v>
      </c>
      <c r="J63" t="s">
        <v>395</v>
      </c>
      <c r="K63" t="s">
        <v>124</v>
      </c>
      <c r="L63" t="s">
        <v>399</v>
      </c>
      <c r="M63">
        <v>65</v>
      </c>
    </row>
    <row r="64" spans="1:13" ht="18" customHeight="1" x14ac:dyDescent="0.3">
      <c r="A64" t="s">
        <v>167</v>
      </c>
      <c r="B64" s="4" t="s">
        <v>654</v>
      </c>
      <c r="C64">
        <f t="shared" si="2"/>
        <v>0</v>
      </c>
      <c r="D64" t="s">
        <v>598</v>
      </c>
      <c r="E64" t="s">
        <v>120</v>
      </c>
      <c r="F64" t="s">
        <v>600</v>
      </c>
      <c r="G64" t="s">
        <v>465</v>
      </c>
      <c r="H64" t="s">
        <v>205</v>
      </c>
      <c r="I64" t="s">
        <v>14</v>
      </c>
      <c r="J64" t="s">
        <v>395</v>
      </c>
      <c r="K64" t="s">
        <v>126</v>
      </c>
      <c r="L64" t="s">
        <v>399</v>
      </c>
      <c r="M64">
        <v>0</v>
      </c>
    </row>
    <row r="65" spans="1:13" ht="18" customHeight="1" x14ac:dyDescent="0.3">
      <c r="A65" t="s">
        <v>168</v>
      </c>
      <c r="B65" s="4" t="s">
        <v>655</v>
      </c>
      <c r="C65">
        <f t="shared" si="2"/>
        <v>0</v>
      </c>
      <c r="D65" t="s">
        <v>598</v>
      </c>
      <c r="E65" t="s">
        <v>120</v>
      </c>
      <c r="F65" t="s">
        <v>600</v>
      </c>
      <c r="G65" t="s">
        <v>465</v>
      </c>
      <c r="H65" t="s">
        <v>205</v>
      </c>
      <c r="I65" t="s">
        <v>14</v>
      </c>
      <c r="J65" t="s">
        <v>395</v>
      </c>
      <c r="K65" t="s">
        <v>128</v>
      </c>
      <c r="L65" t="s">
        <v>399</v>
      </c>
      <c r="M65">
        <v>0</v>
      </c>
    </row>
    <row r="67" spans="1:13" x14ac:dyDescent="0.3">
      <c r="A67" t="s">
        <v>169</v>
      </c>
      <c r="B67" s="1" t="s">
        <v>648</v>
      </c>
      <c r="C67">
        <v>157</v>
      </c>
      <c r="D67" t="s">
        <v>598</v>
      </c>
      <c r="E67" t="s">
        <v>120</v>
      </c>
      <c r="F67" t="s">
        <v>603</v>
      </c>
      <c r="G67" t="s">
        <v>465</v>
      </c>
      <c r="H67" t="s">
        <v>142</v>
      </c>
      <c r="I67" t="s">
        <v>14</v>
      </c>
      <c r="J67" t="s">
        <v>395</v>
      </c>
      <c r="K67" t="s">
        <v>122</v>
      </c>
      <c r="L67" t="s">
        <v>399</v>
      </c>
    </row>
    <row r="68" spans="1:13" ht="18" customHeight="1" x14ac:dyDescent="0.3">
      <c r="A68" t="s">
        <v>170</v>
      </c>
      <c r="B68" s="1" t="s">
        <v>649</v>
      </c>
      <c r="C68">
        <v>209</v>
      </c>
      <c r="D68" t="s">
        <v>598</v>
      </c>
      <c r="E68" t="s">
        <v>120</v>
      </c>
      <c r="F68" t="s">
        <v>603</v>
      </c>
      <c r="G68" t="s">
        <v>465</v>
      </c>
      <c r="H68" t="s">
        <v>142</v>
      </c>
      <c r="I68" t="s">
        <v>14</v>
      </c>
      <c r="J68" t="s">
        <v>395</v>
      </c>
      <c r="K68" t="s">
        <v>124</v>
      </c>
      <c r="L68" t="s">
        <v>399</v>
      </c>
    </row>
    <row r="69" spans="1:13" ht="17.399999999999999" customHeight="1" x14ac:dyDescent="0.3">
      <c r="A69" t="s">
        <v>171</v>
      </c>
      <c r="B69" s="1" t="s">
        <v>650</v>
      </c>
      <c r="C69">
        <v>0</v>
      </c>
      <c r="D69" t="s">
        <v>598</v>
      </c>
      <c r="E69" t="s">
        <v>120</v>
      </c>
      <c r="F69" t="s">
        <v>603</v>
      </c>
      <c r="G69" t="s">
        <v>465</v>
      </c>
      <c r="H69" t="s">
        <v>142</v>
      </c>
      <c r="I69" t="s">
        <v>14</v>
      </c>
      <c r="J69" t="s">
        <v>395</v>
      </c>
      <c r="K69" t="s">
        <v>126</v>
      </c>
      <c r="L69" t="s">
        <v>399</v>
      </c>
    </row>
    <row r="70" spans="1:13" ht="17.399999999999999" customHeight="1" x14ac:dyDescent="0.3">
      <c r="A70" t="s">
        <v>172</v>
      </c>
      <c r="B70" s="1" t="s">
        <v>651</v>
      </c>
      <c r="C70">
        <v>0</v>
      </c>
      <c r="D70" t="s">
        <v>598</v>
      </c>
      <c r="E70" t="s">
        <v>120</v>
      </c>
      <c r="F70" t="s">
        <v>603</v>
      </c>
      <c r="G70" t="s">
        <v>465</v>
      </c>
      <c r="H70" t="s">
        <v>142</v>
      </c>
      <c r="I70" t="s">
        <v>14</v>
      </c>
      <c r="J70" t="s">
        <v>395</v>
      </c>
      <c r="K70" t="s">
        <v>128</v>
      </c>
      <c r="L70" t="s">
        <v>399</v>
      </c>
    </row>
    <row r="72" spans="1:13" ht="18" customHeight="1" x14ac:dyDescent="0.3">
      <c r="A72" t="s">
        <v>173</v>
      </c>
      <c r="B72" s="4" t="s">
        <v>175</v>
      </c>
      <c r="C72">
        <f>SUM(C62,C67)</f>
        <v>223</v>
      </c>
      <c r="D72" t="s">
        <v>598</v>
      </c>
      <c r="E72" t="s">
        <v>120</v>
      </c>
      <c r="F72" t="s">
        <v>14</v>
      </c>
      <c r="G72" t="s">
        <v>465</v>
      </c>
      <c r="H72" t="s">
        <v>205</v>
      </c>
      <c r="I72" t="s">
        <v>14</v>
      </c>
      <c r="J72" t="s">
        <v>395</v>
      </c>
      <c r="K72" t="s">
        <v>122</v>
      </c>
      <c r="L72" t="s">
        <v>399</v>
      </c>
      <c r="M72">
        <v>223</v>
      </c>
    </row>
    <row r="73" spans="1:13" ht="18" customHeight="1" x14ac:dyDescent="0.3">
      <c r="A73" t="s">
        <v>174</v>
      </c>
      <c r="B73" s="4" t="s">
        <v>177</v>
      </c>
      <c r="C73">
        <f t="shared" ref="C73:C75" si="3">SUM(C63,C68)</f>
        <v>274</v>
      </c>
      <c r="D73" t="s">
        <v>598</v>
      </c>
      <c r="E73" t="s">
        <v>120</v>
      </c>
      <c r="F73" t="s">
        <v>14</v>
      </c>
      <c r="G73" t="s">
        <v>465</v>
      </c>
      <c r="H73" t="s">
        <v>205</v>
      </c>
      <c r="I73" t="s">
        <v>14</v>
      </c>
      <c r="J73" t="s">
        <v>395</v>
      </c>
      <c r="K73" t="s">
        <v>124</v>
      </c>
      <c r="L73" t="s">
        <v>399</v>
      </c>
      <c r="M73">
        <v>274</v>
      </c>
    </row>
    <row r="74" spans="1:13" ht="16.8" customHeight="1" x14ac:dyDescent="0.3">
      <c r="A74" t="s">
        <v>176</v>
      </c>
      <c r="B74" s="4" t="s">
        <v>179</v>
      </c>
      <c r="C74">
        <f t="shared" si="3"/>
        <v>0</v>
      </c>
      <c r="D74" t="s">
        <v>598</v>
      </c>
      <c r="E74" t="s">
        <v>120</v>
      </c>
      <c r="F74" t="s">
        <v>14</v>
      </c>
      <c r="G74" t="s">
        <v>465</v>
      </c>
      <c r="H74" t="s">
        <v>205</v>
      </c>
      <c r="I74" t="s">
        <v>14</v>
      </c>
      <c r="J74" t="s">
        <v>395</v>
      </c>
      <c r="K74" t="s">
        <v>126</v>
      </c>
      <c r="L74" t="s">
        <v>399</v>
      </c>
      <c r="M74">
        <v>0</v>
      </c>
    </row>
    <row r="75" spans="1:13" ht="18" customHeight="1" x14ac:dyDescent="0.3">
      <c r="A75" t="s">
        <v>178</v>
      </c>
      <c r="B75" s="4" t="s">
        <v>181</v>
      </c>
      <c r="C75">
        <f t="shared" si="3"/>
        <v>0</v>
      </c>
      <c r="D75" t="s">
        <v>598</v>
      </c>
      <c r="E75" t="s">
        <v>120</v>
      </c>
      <c r="F75" t="s">
        <v>14</v>
      </c>
      <c r="G75" t="s">
        <v>465</v>
      </c>
      <c r="H75" t="s">
        <v>205</v>
      </c>
      <c r="I75" t="s">
        <v>14</v>
      </c>
      <c r="J75" t="s">
        <v>395</v>
      </c>
      <c r="K75" t="s">
        <v>128</v>
      </c>
      <c r="L75" t="s">
        <v>399</v>
      </c>
      <c r="M75">
        <v>0</v>
      </c>
    </row>
    <row r="77" spans="1:13" ht="18" customHeight="1" x14ac:dyDescent="0.3"/>
    <row r="78" spans="1:13" ht="18" customHeight="1" x14ac:dyDescent="0.3">
      <c r="A78" t="s">
        <v>180</v>
      </c>
      <c r="B78" s="4" t="s">
        <v>183</v>
      </c>
      <c r="C78">
        <f>SUM(C72,C41)</f>
        <v>2333</v>
      </c>
      <c r="D78" t="s">
        <v>598</v>
      </c>
      <c r="E78" t="s">
        <v>120</v>
      </c>
      <c r="F78" t="s">
        <v>14</v>
      </c>
      <c r="G78" t="s">
        <v>465</v>
      </c>
      <c r="H78" t="s">
        <v>184</v>
      </c>
      <c r="I78" t="s">
        <v>14</v>
      </c>
      <c r="J78" t="s">
        <v>14</v>
      </c>
      <c r="K78" t="s">
        <v>122</v>
      </c>
      <c r="L78" t="s">
        <v>399</v>
      </c>
    </row>
    <row r="79" spans="1:13" ht="18" customHeight="1" x14ac:dyDescent="0.3">
      <c r="A79" t="s">
        <v>182</v>
      </c>
      <c r="B79" s="4" t="s">
        <v>186</v>
      </c>
      <c r="C79">
        <f t="shared" ref="C79:C80" si="4">SUM(C73,C42)</f>
        <v>3218</v>
      </c>
      <c r="D79" t="s">
        <v>598</v>
      </c>
      <c r="E79" t="s">
        <v>120</v>
      </c>
      <c r="F79" t="s">
        <v>14</v>
      </c>
      <c r="G79" t="s">
        <v>465</v>
      </c>
      <c r="H79" t="s">
        <v>184</v>
      </c>
      <c r="I79" t="s">
        <v>14</v>
      </c>
      <c r="J79" t="s">
        <v>14</v>
      </c>
      <c r="K79" t="s">
        <v>124</v>
      </c>
      <c r="L79" t="s">
        <v>399</v>
      </c>
    </row>
    <row r="80" spans="1:13" ht="18" customHeight="1" x14ac:dyDescent="0.3">
      <c r="A80" t="s">
        <v>185</v>
      </c>
      <c r="B80" s="4" t="s">
        <v>188</v>
      </c>
      <c r="C80">
        <f t="shared" si="4"/>
        <v>0</v>
      </c>
      <c r="D80" t="s">
        <v>598</v>
      </c>
      <c r="E80" t="s">
        <v>120</v>
      </c>
      <c r="F80" t="s">
        <v>14</v>
      </c>
      <c r="G80" t="s">
        <v>465</v>
      </c>
      <c r="H80" t="s">
        <v>184</v>
      </c>
      <c r="I80" t="s">
        <v>14</v>
      </c>
      <c r="J80" t="s">
        <v>14</v>
      </c>
      <c r="K80" t="s">
        <v>126</v>
      </c>
      <c r="L80" t="s">
        <v>399</v>
      </c>
    </row>
    <row r="81" spans="1:12" ht="18" customHeight="1" x14ac:dyDescent="0.3">
      <c r="A81" t="s">
        <v>187</v>
      </c>
      <c r="B81" s="4" t="s">
        <v>190</v>
      </c>
      <c r="C81">
        <f>SUM(C75,C44)</f>
        <v>0</v>
      </c>
      <c r="D81" t="s">
        <v>598</v>
      </c>
      <c r="E81" t="s">
        <v>120</v>
      </c>
      <c r="F81" t="s">
        <v>14</v>
      </c>
      <c r="G81" t="s">
        <v>465</v>
      </c>
      <c r="H81" t="s">
        <v>184</v>
      </c>
      <c r="I81" t="s">
        <v>14</v>
      </c>
      <c r="J81" t="s">
        <v>14</v>
      </c>
      <c r="K81" t="s">
        <v>128</v>
      </c>
      <c r="L81" t="s">
        <v>399</v>
      </c>
    </row>
    <row r="83" spans="1:12" ht="18" customHeight="1" x14ac:dyDescent="0.3"/>
    <row r="84" spans="1:12" ht="18" customHeight="1" x14ac:dyDescent="0.3">
      <c r="A84" t="s">
        <v>189</v>
      </c>
      <c r="B84" s="1" t="s">
        <v>669</v>
      </c>
      <c r="C84">
        <v>29</v>
      </c>
      <c r="D84" t="s">
        <v>598</v>
      </c>
      <c r="E84" t="s">
        <v>120</v>
      </c>
      <c r="F84" t="s">
        <v>600</v>
      </c>
      <c r="G84" t="s">
        <v>721</v>
      </c>
      <c r="H84" t="s">
        <v>604</v>
      </c>
      <c r="I84" t="s">
        <v>14</v>
      </c>
      <c r="J84" t="s">
        <v>599</v>
      </c>
      <c r="K84" t="s">
        <v>122</v>
      </c>
      <c r="L84" t="s">
        <v>399</v>
      </c>
    </row>
    <row r="85" spans="1:12" ht="18" customHeight="1" x14ac:dyDescent="0.3">
      <c r="A85" t="s">
        <v>191</v>
      </c>
      <c r="B85" s="1" t="s">
        <v>670</v>
      </c>
      <c r="C85">
        <v>42</v>
      </c>
      <c r="D85" t="s">
        <v>598</v>
      </c>
      <c r="E85" t="s">
        <v>120</v>
      </c>
      <c r="F85" t="s">
        <v>600</v>
      </c>
      <c r="G85" t="s">
        <v>721</v>
      </c>
      <c r="H85" t="s">
        <v>604</v>
      </c>
      <c r="I85" t="s">
        <v>14</v>
      </c>
      <c r="J85" t="s">
        <v>599</v>
      </c>
      <c r="K85" t="s">
        <v>124</v>
      </c>
      <c r="L85" t="s">
        <v>399</v>
      </c>
    </row>
    <row r="86" spans="1:12" ht="18" customHeight="1" x14ac:dyDescent="0.3">
      <c r="A86" t="s">
        <v>192</v>
      </c>
      <c r="B86" s="1" t="s">
        <v>671</v>
      </c>
      <c r="C86">
        <v>0</v>
      </c>
      <c r="D86" t="s">
        <v>598</v>
      </c>
      <c r="E86" t="s">
        <v>120</v>
      </c>
      <c r="F86" t="s">
        <v>600</v>
      </c>
      <c r="G86" t="s">
        <v>721</v>
      </c>
      <c r="H86" t="s">
        <v>604</v>
      </c>
      <c r="I86" t="s">
        <v>14</v>
      </c>
      <c r="J86" t="s">
        <v>599</v>
      </c>
      <c r="K86" t="s">
        <v>126</v>
      </c>
      <c r="L86" t="s">
        <v>399</v>
      </c>
    </row>
    <row r="87" spans="1:12" ht="18" customHeight="1" x14ac:dyDescent="0.3">
      <c r="A87" t="s">
        <v>193</v>
      </c>
      <c r="B87" s="1" t="s">
        <v>672</v>
      </c>
      <c r="C87">
        <v>0</v>
      </c>
      <c r="D87" t="s">
        <v>598</v>
      </c>
      <c r="E87" t="s">
        <v>120</v>
      </c>
      <c r="F87" t="s">
        <v>600</v>
      </c>
      <c r="G87" t="s">
        <v>721</v>
      </c>
      <c r="H87" t="s">
        <v>604</v>
      </c>
      <c r="I87" t="s">
        <v>14</v>
      </c>
      <c r="J87" t="s">
        <v>599</v>
      </c>
      <c r="K87" t="s">
        <v>128</v>
      </c>
      <c r="L87" t="s">
        <v>399</v>
      </c>
    </row>
    <row r="89" spans="1:12" ht="18" customHeight="1" x14ac:dyDescent="0.3">
      <c r="A89" t="s">
        <v>194</v>
      </c>
      <c r="B89" s="1" t="s">
        <v>659</v>
      </c>
      <c r="C89">
        <v>112</v>
      </c>
      <c r="D89" t="s">
        <v>598</v>
      </c>
      <c r="E89" t="s">
        <v>120</v>
      </c>
      <c r="F89" t="s">
        <v>600</v>
      </c>
      <c r="G89" t="s">
        <v>721</v>
      </c>
      <c r="H89" t="s">
        <v>602</v>
      </c>
      <c r="I89" t="s">
        <v>14</v>
      </c>
      <c r="J89" t="s">
        <v>599</v>
      </c>
      <c r="K89" t="s">
        <v>122</v>
      </c>
      <c r="L89" t="s">
        <v>399</v>
      </c>
    </row>
    <row r="90" spans="1:12" ht="18" customHeight="1" x14ac:dyDescent="0.3">
      <c r="A90" t="s">
        <v>195</v>
      </c>
      <c r="B90" s="1" t="s">
        <v>658</v>
      </c>
      <c r="C90">
        <v>250</v>
      </c>
      <c r="D90" t="s">
        <v>598</v>
      </c>
      <c r="E90" t="s">
        <v>120</v>
      </c>
      <c r="F90" t="s">
        <v>600</v>
      </c>
      <c r="G90" t="s">
        <v>721</v>
      </c>
      <c r="H90" t="s">
        <v>602</v>
      </c>
      <c r="I90" t="s">
        <v>14</v>
      </c>
      <c r="J90" t="s">
        <v>599</v>
      </c>
      <c r="K90" t="s">
        <v>124</v>
      </c>
      <c r="L90" t="s">
        <v>399</v>
      </c>
    </row>
    <row r="91" spans="1:12" ht="18" customHeight="1" x14ac:dyDescent="0.3">
      <c r="A91" t="s">
        <v>196</v>
      </c>
      <c r="B91" s="1" t="s">
        <v>657</v>
      </c>
      <c r="C91">
        <v>0</v>
      </c>
      <c r="D91" t="s">
        <v>598</v>
      </c>
      <c r="E91" t="s">
        <v>120</v>
      </c>
      <c r="F91" t="s">
        <v>600</v>
      </c>
      <c r="G91" t="s">
        <v>721</v>
      </c>
      <c r="H91" t="s">
        <v>602</v>
      </c>
      <c r="I91" t="s">
        <v>14</v>
      </c>
      <c r="J91" t="s">
        <v>599</v>
      </c>
      <c r="K91" t="s">
        <v>126</v>
      </c>
      <c r="L91" t="s">
        <v>399</v>
      </c>
    </row>
    <row r="92" spans="1:12" ht="18" customHeight="1" x14ac:dyDescent="0.3">
      <c r="A92" t="s">
        <v>197</v>
      </c>
      <c r="B92" s="1" t="s">
        <v>656</v>
      </c>
      <c r="C92">
        <v>0</v>
      </c>
      <c r="D92" t="s">
        <v>598</v>
      </c>
      <c r="E92" t="s">
        <v>120</v>
      </c>
      <c r="F92" t="s">
        <v>600</v>
      </c>
      <c r="G92" t="s">
        <v>721</v>
      </c>
      <c r="H92" t="s">
        <v>602</v>
      </c>
      <c r="I92" t="s">
        <v>14</v>
      </c>
      <c r="J92" t="s">
        <v>599</v>
      </c>
      <c r="K92" t="s">
        <v>128</v>
      </c>
      <c r="L92" t="s">
        <v>399</v>
      </c>
    </row>
    <row r="94" spans="1:12" ht="18" customHeight="1" x14ac:dyDescent="0.3">
      <c r="A94" t="s">
        <v>198</v>
      </c>
      <c r="B94" s="1" t="s">
        <v>673</v>
      </c>
      <c r="C94">
        <v>0</v>
      </c>
      <c r="D94" t="s">
        <v>598</v>
      </c>
      <c r="E94" t="s">
        <v>120</v>
      </c>
      <c r="F94" t="s">
        <v>603</v>
      </c>
      <c r="G94" t="s">
        <v>721</v>
      </c>
      <c r="H94" t="s">
        <v>602</v>
      </c>
      <c r="I94" t="s">
        <v>14</v>
      </c>
      <c r="J94" t="s">
        <v>599</v>
      </c>
      <c r="K94" t="s">
        <v>122</v>
      </c>
      <c r="L94" t="s">
        <v>399</v>
      </c>
    </row>
    <row r="95" spans="1:12" ht="18" customHeight="1" x14ac:dyDescent="0.3">
      <c r="A95" t="s">
        <v>199</v>
      </c>
      <c r="B95" s="1" t="s">
        <v>674</v>
      </c>
      <c r="C95">
        <v>0</v>
      </c>
      <c r="D95" t="s">
        <v>598</v>
      </c>
      <c r="E95" t="s">
        <v>120</v>
      </c>
      <c r="F95" t="s">
        <v>603</v>
      </c>
      <c r="G95" t="s">
        <v>721</v>
      </c>
      <c r="H95" t="s">
        <v>602</v>
      </c>
      <c r="I95" t="s">
        <v>14</v>
      </c>
      <c r="J95" t="s">
        <v>599</v>
      </c>
      <c r="K95" t="s">
        <v>124</v>
      </c>
      <c r="L95" t="s">
        <v>399</v>
      </c>
    </row>
    <row r="96" spans="1:12" x14ac:dyDescent="0.3">
      <c r="A96" t="s">
        <v>200</v>
      </c>
      <c r="B96" s="1" t="s">
        <v>675</v>
      </c>
      <c r="C96">
        <v>0</v>
      </c>
      <c r="D96" t="s">
        <v>598</v>
      </c>
      <c r="E96" t="s">
        <v>120</v>
      </c>
      <c r="F96" t="s">
        <v>603</v>
      </c>
      <c r="G96" t="s">
        <v>721</v>
      </c>
      <c r="H96" t="s">
        <v>602</v>
      </c>
      <c r="I96" t="s">
        <v>14</v>
      </c>
      <c r="J96" t="s">
        <v>599</v>
      </c>
      <c r="K96" t="s">
        <v>126</v>
      </c>
      <c r="L96" t="s">
        <v>399</v>
      </c>
    </row>
    <row r="97" spans="1:13" ht="18" customHeight="1" x14ac:dyDescent="0.3">
      <c r="A97" t="s">
        <v>201</v>
      </c>
      <c r="B97" s="1" t="s">
        <v>676</v>
      </c>
      <c r="C97">
        <v>0</v>
      </c>
      <c r="D97" t="s">
        <v>598</v>
      </c>
      <c r="E97" t="s">
        <v>120</v>
      </c>
      <c r="F97" t="s">
        <v>603</v>
      </c>
      <c r="G97" t="s">
        <v>721</v>
      </c>
      <c r="H97" t="s">
        <v>602</v>
      </c>
      <c r="I97" t="s">
        <v>14</v>
      </c>
      <c r="J97" t="s">
        <v>599</v>
      </c>
      <c r="K97" t="s">
        <v>128</v>
      </c>
      <c r="L97" t="s">
        <v>399</v>
      </c>
    </row>
    <row r="99" spans="1:13" ht="18" customHeight="1" x14ac:dyDescent="0.3">
      <c r="A99" t="s">
        <v>202</v>
      </c>
      <c r="B99" s="4" t="s">
        <v>204</v>
      </c>
      <c r="C99">
        <f>SUM(C94,C89,C84)</f>
        <v>141</v>
      </c>
      <c r="D99" t="s">
        <v>598</v>
      </c>
      <c r="E99" t="s">
        <v>14</v>
      </c>
      <c r="F99" t="s">
        <v>121</v>
      </c>
      <c r="G99" t="s">
        <v>721</v>
      </c>
      <c r="H99" t="s">
        <v>205</v>
      </c>
      <c r="I99" t="s">
        <v>14</v>
      </c>
      <c r="J99" t="s">
        <v>599</v>
      </c>
      <c r="K99" t="s">
        <v>122</v>
      </c>
      <c r="L99" t="s">
        <v>399</v>
      </c>
      <c r="M99">
        <v>141</v>
      </c>
    </row>
    <row r="100" spans="1:13" ht="18" customHeight="1" x14ac:dyDescent="0.3">
      <c r="A100" t="s">
        <v>203</v>
      </c>
      <c r="B100" s="4" t="s">
        <v>207</v>
      </c>
      <c r="C100">
        <f t="shared" ref="C100:C102" si="5">SUM(C95,C90,C85)</f>
        <v>292</v>
      </c>
      <c r="D100" t="s">
        <v>598</v>
      </c>
      <c r="E100" t="s">
        <v>14</v>
      </c>
      <c r="F100" t="s">
        <v>121</v>
      </c>
      <c r="G100" t="s">
        <v>721</v>
      </c>
      <c r="H100" t="s">
        <v>205</v>
      </c>
      <c r="I100" t="s">
        <v>14</v>
      </c>
      <c r="J100" t="s">
        <v>599</v>
      </c>
      <c r="K100" t="s">
        <v>124</v>
      </c>
      <c r="L100" t="s">
        <v>399</v>
      </c>
      <c r="M100">
        <v>292</v>
      </c>
    </row>
    <row r="101" spans="1:13" ht="18" customHeight="1" x14ac:dyDescent="0.3">
      <c r="A101" t="s">
        <v>206</v>
      </c>
      <c r="B101" s="4" t="s">
        <v>209</v>
      </c>
      <c r="C101">
        <f t="shared" si="5"/>
        <v>0</v>
      </c>
      <c r="D101" t="s">
        <v>598</v>
      </c>
      <c r="E101" t="s">
        <v>14</v>
      </c>
      <c r="F101" t="s">
        <v>121</v>
      </c>
      <c r="G101" t="s">
        <v>721</v>
      </c>
      <c r="H101" t="s">
        <v>205</v>
      </c>
      <c r="I101" t="s">
        <v>14</v>
      </c>
      <c r="J101" t="s">
        <v>599</v>
      </c>
      <c r="K101" t="s">
        <v>126</v>
      </c>
      <c r="L101" t="s">
        <v>399</v>
      </c>
      <c r="M101">
        <v>0</v>
      </c>
    </row>
    <row r="102" spans="1:13" ht="18" customHeight="1" x14ac:dyDescent="0.3">
      <c r="A102" t="s">
        <v>208</v>
      </c>
      <c r="B102" s="4" t="s">
        <v>211</v>
      </c>
      <c r="C102">
        <f t="shared" si="5"/>
        <v>0</v>
      </c>
      <c r="D102" t="s">
        <v>598</v>
      </c>
      <c r="E102" t="s">
        <v>14</v>
      </c>
      <c r="F102" t="s">
        <v>121</v>
      </c>
      <c r="G102" t="s">
        <v>721</v>
      </c>
      <c r="H102" t="s">
        <v>205</v>
      </c>
      <c r="I102" t="s">
        <v>14</v>
      </c>
      <c r="J102" t="s">
        <v>599</v>
      </c>
      <c r="K102" t="s">
        <v>128</v>
      </c>
      <c r="L102" t="s">
        <v>399</v>
      </c>
      <c r="M102">
        <v>0</v>
      </c>
    </row>
    <row r="103" spans="1:13" x14ac:dyDescent="0.3">
      <c r="B103" s="4"/>
    </row>
    <row r="104" spans="1:13" ht="18" customHeight="1" x14ac:dyDescent="0.3"/>
    <row r="105" spans="1:13" ht="18" customHeight="1" x14ac:dyDescent="0.3">
      <c r="A105" t="s">
        <v>210</v>
      </c>
      <c r="B105" s="1" t="s">
        <v>669</v>
      </c>
      <c r="C105">
        <v>35</v>
      </c>
      <c r="D105" t="s">
        <v>598</v>
      </c>
      <c r="E105" t="s">
        <v>120</v>
      </c>
      <c r="F105" t="s">
        <v>600</v>
      </c>
      <c r="G105" t="s">
        <v>721</v>
      </c>
      <c r="H105" t="s">
        <v>604</v>
      </c>
      <c r="I105" t="s">
        <v>14</v>
      </c>
      <c r="J105" t="s">
        <v>395</v>
      </c>
      <c r="K105" t="s">
        <v>122</v>
      </c>
      <c r="L105" t="s">
        <v>399</v>
      </c>
    </row>
    <row r="106" spans="1:13" ht="18" customHeight="1" x14ac:dyDescent="0.3">
      <c r="A106" t="s">
        <v>212</v>
      </c>
      <c r="B106" s="1" t="s">
        <v>670</v>
      </c>
      <c r="C106">
        <v>47</v>
      </c>
      <c r="D106" t="s">
        <v>598</v>
      </c>
      <c r="E106" t="s">
        <v>120</v>
      </c>
      <c r="F106" t="s">
        <v>600</v>
      </c>
      <c r="G106" t="s">
        <v>721</v>
      </c>
      <c r="H106" t="s">
        <v>604</v>
      </c>
      <c r="I106" t="s">
        <v>14</v>
      </c>
      <c r="J106" t="s">
        <v>395</v>
      </c>
      <c r="K106" t="s">
        <v>124</v>
      </c>
      <c r="L106" t="s">
        <v>399</v>
      </c>
    </row>
    <row r="107" spans="1:13" ht="18" customHeight="1" x14ac:dyDescent="0.3">
      <c r="A107" t="s">
        <v>213</v>
      </c>
      <c r="B107" s="1" t="s">
        <v>671</v>
      </c>
      <c r="C107">
        <v>0</v>
      </c>
      <c r="D107" t="s">
        <v>598</v>
      </c>
      <c r="E107" t="s">
        <v>120</v>
      </c>
      <c r="F107" t="s">
        <v>600</v>
      </c>
      <c r="G107" t="s">
        <v>721</v>
      </c>
      <c r="H107" t="s">
        <v>604</v>
      </c>
      <c r="I107" t="s">
        <v>14</v>
      </c>
      <c r="J107" t="s">
        <v>395</v>
      </c>
      <c r="K107" t="s">
        <v>126</v>
      </c>
      <c r="L107" t="s">
        <v>399</v>
      </c>
    </row>
    <row r="108" spans="1:13" ht="18" customHeight="1" x14ac:dyDescent="0.3">
      <c r="A108" t="s">
        <v>214</v>
      </c>
      <c r="B108" s="1" t="s">
        <v>672</v>
      </c>
      <c r="C108">
        <v>0</v>
      </c>
      <c r="D108" t="s">
        <v>598</v>
      </c>
      <c r="E108" t="s">
        <v>120</v>
      </c>
      <c r="F108" t="s">
        <v>600</v>
      </c>
      <c r="G108" t="s">
        <v>721</v>
      </c>
      <c r="H108" t="s">
        <v>604</v>
      </c>
      <c r="I108" t="s">
        <v>14</v>
      </c>
      <c r="J108" t="s">
        <v>395</v>
      </c>
      <c r="K108" t="s">
        <v>128</v>
      </c>
      <c r="L108" t="s">
        <v>399</v>
      </c>
    </row>
    <row r="110" spans="1:13" ht="18" customHeight="1" x14ac:dyDescent="0.3">
      <c r="A110" t="s">
        <v>215</v>
      </c>
      <c r="B110" s="1" t="s">
        <v>659</v>
      </c>
      <c r="C110">
        <v>119</v>
      </c>
      <c r="D110" t="s">
        <v>598</v>
      </c>
      <c r="E110" t="s">
        <v>120</v>
      </c>
      <c r="F110" t="s">
        <v>600</v>
      </c>
      <c r="G110" t="s">
        <v>721</v>
      </c>
      <c r="H110" t="s">
        <v>602</v>
      </c>
      <c r="I110" t="s">
        <v>14</v>
      </c>
      <c r="J110" t="s">
        <v>395</v>
      </c>
      <c r="K110" t="s">
        <v>122</v>
      </c>
      <c r="L110" t="s">
        <v>399</v>
      </c>
    </row>
    <row r="111" spans="1:13" ht="18" customHeight="1" x14ac:dyDescent="0.3">
      <c r="A111" t="s">
        <v>216</v>
      </c>
      <c r="B111" s="1" t="s">
        <v>658</v>
      </c>
      <c r="C111">
        <v>171</v>
      </c>
      <c r="D111" t="s">
        <v>598</v>
      </c>
      <c r="E111" t="s">
        <v>120</v>
      </c>
      <c r="F111" t="s">
        <v>600</v>
      </c>
      <c r="G111" t="s">
        <v>721</v>
      </c>
      <c r="H111" t="s">
        <v>602</v>
      </c>
      <c r="I111" t="s">
        <v>14</v>
      </c>
      <c r="J111" t="s">
        <v>395</v>
      </c>
      <c r="K111" t="s">
        <v>124</v>
      </c>
      <c r="L111" t="s">
        <v>399</v>
      </c>
    </row>
    <row r="112" spans="1:13" ht="18" customHeight="1" x14ac:dyDescent="0.3">
      <c r="A112" t="s">
        <v>217</v>
      </c>
      <c r="B112" s="1" t="s">
        <v>657</v>
      </c>
      <c r="C112">
        <v>0</v>
      </c>
      <c r="D112" t="s">
        <v>598</v>
      </c>
      <c r="E112" t="s">
        <v>120</v>
      </c>
      <c r="F112" t="s">
        <v>600</v>
      </c>
      <c r="G112" t="s">
        <v>721</v>
      </c>
      <c r="H112" t="s">
        <v>602</v>
      </c>
      <c r="I112" t="s">
        <v>14</v>
      </c>
      <c r="J112" t="s">
        <v>395</v>
      </c>
      <c r="K112" t="s">
        <v>126</v>
      </c>
      <c r="L112" t="s">
        <v>399</v>
      </c>
    </row>
    <row r="113" spans="1:13" ht="18" customHeight="1" x14ac:dyDescent="0.3">
      <c r="A113" t="s">
        <v>218</v>
      </c>
      <c r="B113" s="1" t="s">
        <v>656</v>
      </c>
      <c r="C113">
        <v>0</v>
      </c>
      <c r="D113" t="s">
        <v>598</v>
      </c>
      <c r="E113" t="s">
        <v>120</v>
      </c>
      <c r="F113" t="s">
        <v>600</v>
      </c>
      <c r="G113" t="s">
        <v>721</v>
      </c>
      <c r="H113" t="s">
        <v>602</v>
      </c>
      <c r="I113" t="s">
        <v>14</v>
      </c>
      <c r="J113" t="s">
        <v>395</v>
      </c>
      <c r="K113" t="s">
        <v>128</v>
      </c>
      <c r="L113" t="s">
        <v>399</v>
      </c>
    </row>
    <row r="115" spans="1:13" ht="18" customHeight="1" x14ac:dyDescent="0.3">
      <c r="A115" t="s">
        <v>219</v>
      </c>
      <c r="B115" s="1" t="s">
        <v>673</v>
      </c>
      <c r="C115">
        <v>0</v>
      </c>
      <c r="D115" t="s">
        <v>598</v>
      </c>
      <c r="E115" t="s">
        <v>120</v>
      </c>
      <c r="F115" t="s">
        <v>603</v>
      </c>
      <c r="G115" t="s">
        <v>721</v>
      </c>
      <c r="H115" t="s">
        <v>602</v>
      </c>
      <c r="I115" t="s">
        <v>14</v>
      </c>
      <c r="J115" t="s">
        <v>395</v>
      </c>
      <c r="K115" t="s">
        <v>122</v>
      </c>
      <c r="L115" t="s">
        <v>399</v>
      </c>
    </row>
    <row r="116" spans="1:13" ht="18" customHeight="1" x14ac:dyDescent="0.3">
      <c r="A116" t="s">
        <v>220</v>
      </c>
      <c r="B116" s="1" t="s">
        <v>674</v>
      </c>
      <c r="C116">
        <v>0</v>
      </c>
      <c r="D116" t="s">
        <v>598</v>
      </c>
      <c r="E116" t="s">
        <v>120</v>
      </c>
      <c r="F116" t="s">
        <v>603</v>
      </c>
      <c r="G116" t="s">
        <v>721</v>
      </c>
      <c r="H116" t="s">
        <v>602</v>
      </c>
      <c r="I116" t="s">
        <v>14</v>
      </c>
      <c r="J116" t="s">
        <v>395</v>
      </c>
      <c r="K116" t="s">
        <v>124</v>
      </c>
      <c r="L116" t="s">
        <v>399</v>
      </c>
    </row>
    <row r="117" spans="1:13" ht="17.399999999999999" customHeight="1" x14ac:dyDescent="0.3">
      <c r="A117" t="s">
        <v>221</v>
      </c>
      <c r="B117" s="1" t="s">
        <v>675</v>
      </c>
      <c r="C117">
        <v>0</v>
      </c>
      <c r="D117" t="s">
        <v>598</v>
      </c>
      <c r="E117" t="s">
        <v>120</v>
      </c>
      <c r="F117" t="s">
        <v>603</v>
      </c>
      <c r="G117" t="s">
        <v>721</v>
      </c>
      <c r="H117" t="s">
        <v>602</v>
      </c>
      <c r="I117" t="s">
        <v>14</v>
      </c>
      <c r="J117" t="s">
        <v>395</v>
      </c>
      <c r="K117" t="s">
        <v>126</v>
      </c>
      <c r="L117" t="s">
        <v>399</v>
      </c>
    </row>
    <row r="118" spans="1:13" ht="18" customHeight="1" x14ac:dyDescent="0.3">
      <c r="A118" t="s">
        <v>222</v>
      </c>
      <c r="B118" s="1" t="s">
        <v>676</v>
      </c>
      <c r="C118">
        <v>0</v>
      </c>
      <c r="D118" t="s">
        <v>598</v>
      </c>
      <c r="E118" t="s">
        <v>120</v>
      </c>
      <c r="F118" t="s">
        <v>603</v>
      </c>
      <c r="G118" t="s">
        <v>721</v>
      </c>
      <c r="H118" t="s">
        <v>602</v>
      </c>
      <c r="I118" t="s">
        <v>14</v>
      </c>
      <c r="J118" t="s">
        <v>395</v>
      </c>
      <c r="K118" t="s">
        <v>128</v>
      </c>
      <c r="L118" t="s">
        <v>399</v>
      </c>
    </row>
    <row r="120" spans="1:13" ht="18" customHeight="1" x14ac:dyDescent="0.3">
      <c r="A120" t="s">
        <v>223</v>
      </c>
      <c r="B120" s="4" t="s">
        <v>225</v>
      </c>
      <c r="C120">
        <f>SUM(C115,C110,C105)</f>
        <v>154</v>
      </c>
      <c r="D120" t="s">
        <v>598</v>
      </c>
      <c r="E120" t="s">
        <v>120</v>
      </c>
      <c r="F120" t="s">
        <v>14</v>
      </c>
      <c r="G120" t="s">
        <v>721</v>
      </c>
      <c r="H120" t="s">
        <v>205</v>
      </c>
      <c r="I120" t="s">
        <v>14</v>
      </c>
      <c r="J120" t="s">
        <v>395</v>
      </c>
      <c r="K120" t="s">
        <v>122</v>
      </c>
      <c r="L120" t="s">
        <v>399</v>
      </c>
      <c r="M120">
        <v>154</v>
      </c>
    </row>
    <row r="121" spans="1:13" ht="18" customHeight="1" x14ac:dyDescent="0.3">
      <c r="A121" t="s">
        <v>224</v>
      </c>
      <c r="B121" s="4" t="s">
        <v>227</v>
      </c>
      <c r="C121">
        <f t="shared" ref="C121:C123" si="6">SUM(C116,C111,C106)</f>
        <v>218</v>
      </c>
      <c r="D121" t="s">
        <v>598</v>
      </c>
      <c r="E121" t="s">
        <v>120</v>
      </c>
      <c r="F121" t="s">
        <v>14</v>
      </c>
      <c r="G121" t="s">
        <v>721</v>
      </c>
      <c r="H121" t="s">
        <v>205</v>
      </c>
      <c r="I121" t="s">
        <v>14</v>
      </c>
      <c r="J121" t="s">
        <v>395</v>
      </c>
      <c r="K121" t="s">
        <v>124</v>
      </c>
      <c r="L121" t="s">
        <v>399</v>
      </c>
      <c r="M121">
        <v>218</v>
      </c>
    </row>
    <row r="122" spans="1:13" ht="18" customHeight="1" x14ac:dyDescent="0.3">
      <c r="A122" t="s">
        <v>226</v>
      </c>
      <c r="B122" s="4" t="s">
        <v>229</v>
      </c>
      <c r="C122">
        <f t="shared" si="6"/>
        <v>0</v>
      </c>
      <c r="D122" t="s">
        <v>598</v>
      </c>
      <c r="E122" t="s">
        <v>120</v>
      </c>
      <c r="F122" t="s">
        <v>14</v>
      </c>
      <c r="G122" t="s">
        <v>721</v>
      </c>
      <c r="H122" t="s">
        <v>205</v>
      </c>
      <c r="I122" t="s">
        <v>14</v>
      </c>
      <c r="J122" t="s">
        <v>395</v>
      </c>
      <c r="K122" t="s">
        <v>126</v>
      </c>
      <c r="L122" t="s">
        <v>399</v>
      </c>
      <c r="M122">
        <v>0</v>
      </c>
    </row>
    <row r="123" spans="1:13" ht="18" customHeight="1" x14ac:dyDescent="0.3">
      <c r="A123" t="s">
        <v>228</v>
      </c>
      <c r="B123" s="4" t="s">
        <v>231</v>
      </c>
      <c r="C123">
        <f t="shared" si="6"/>
        <v>0</v>
      </c>
      <c r="D123" t="s">
        <v>598</v>
      </c>
      <c r="E123" t="s">
        <v>120</v>
      </c>
      <c r="F123" t="s">
        <v>14</v>
      </c>
      <c r="G123" t="s">
        <v>721</v>
      </c>
      <c r="H123" t="s">
        <v>205</v>
      </c>
      <c r="I123" t="s">
        <v>14</v>
      </c>
      <c r="J123" t="s">
        <v>395</v>
      </c>
      <c r="K123" t="s">
        <v>128</v>
      </c>
      <c r="L123" t="s">
        <v>399</v>
      </c>
      <c r="M123">
        <v>0</v>
      </c>
    </row>
    <row r="124" spans="1:13" x14ac:dyDescent="0.3">
      <c r="B124" s="4"/>
    </row>
    <row r="125" spans="1:13" ht="18" customHeight="1" x14ac:dyDescent="0.3"/>
    <row r="126" spans="1:13" ht="18" customHeight="1" x14ac:dyDescent="0.3">
      <c r="A126" t="s">
        <v>230</v>
      </c>
      <c r="B126" s="4" t="s">
        <v>233</v>
      </c>
      <c r="C126">
        <f>SUM(C120,C99)</f>
        <v>295</v>
      </c>
      <c r="D126" t="s">
        <v>598</v>
      </c>
      <c r="E126" t="s">
        <v>120</v>
      </c>
      <c r="F126" t="s">
        <v>14</v>
      </c>
      <c r="G126" t="s">
        <v>721</v>
      </c>
      <c r="H126" t="s">
        <v>205</v>
      </c>
      <c r="I126" t="s">
        <v>14</v>
      </c>
      <c r="J126" t="s">
        <v>14</v>
      </c>
      <c r="K126" t="s">
        <v>122</v>
      </c>
      <c r="L126" t="s">
        <v>399</v>
      </c>
    </row>
    <row r="127" spans="1:13" ht="18" customHeight="1" x14ac:dyDescent="0.3">
      <c r="A127" t="s">
        <v>232</v>
      </c>
      <c r="B127" s="4" t="s">
        <v>235</v>
      </c>
      <c r="C127">
        <f t="shared" ref="C127:C129" si="7">SUM(C121,C100)</f>
        <v>510</v>
      </c>
      <c r="D127" t="s">
        <v>598</v>
      </c>
      <c r="E127" t="s">
        <v>120</v>
      </c>
      <c r="F127" t="s">
        <v>14</v>
      </c>
      <c r="G127" t="s">
        <v>721</v>
      </c>
      <c r="H127" t="s">
        <v>205</v>
      </c>
      <c r="I127" t="s">
        <v>14</v>
      </c>
      <c r="J127" t="s">
        <v>14</v>
      </c>
      <c r="K127" t="s">
        <v>124</v>
      </c>
      <c r="L127" t="s">
        <v>399</v>
      </c>
    </row>
    <row r="128" spans="1:13" ht="18" customHeight="1" x14ac:dyDescent="0.3">
      <c r="A128" t="s">
        <v>234</v>
      </c>
      <c r="B128" s="4" t="s">
        <v>237</v>
      </c>
      <c r="C128">
        <f t="shared" si="7"/>
        <v>0</v>
      </c>
      <c r="D128" t="s">
        <v>598</v>
      </c>
      <c r="E128" t="s">
        <v>120</v>
      </c>
      <c r="F128" t="s">
        <v>14</v>
      </c>
      <c r="G128" t="s">
        <v>721</v>
      </c>
      <c r="H128" t="s">
        <v>205</v>
      </c>
      <c r="I128" t="s">
        <v>14</v>
      </c>
      <c r="J128" t="s">
        <v>14</v>
      </c>
      <c r="K128" t="s">
        <v>126</v>
      </c>
      <c r="L128" t="s">
        <v>399</v>
      </c>
    </row>
    <row r="129" spans="1:12" ht="18" customHeight="1" x14ac:dyDescent="0.3">
      <c r="A129" t="s">
        <v>236</v>
      </c>
      <c r="B129" s="4" t="s">
        <v>239</v>
      </c>
      <c r="C129">
        <f t="shared" si="7"/>
        <v>0</v>
      </c>
      <c r="D129" t="s">
        <v>598</v>
      </c>
      <c r="E129" t="s">
        <v>120</v>
      </c>
      <c r="F129" t="s">
        <v>14</v>
      </c>
      <c r="G129" t="s">
        <v>721</v>
      </c>
      <c r="H129" t="s">
        <v>205</v>
      </c>
      <c r="I129" t="s">
        <v>14</v>
      </c>
      <c r="J129" t="s">
        <v>14</v>
      </c>
      <c r="K129" t="s">
        <v>128</v>
      </c>
      <c r="L129" t="s">
        <v>399</v>
      </c>
    </row>
    <row r="131" spans="1:12" ht="18" customHeight="1" x14ac:dyDescent="0.3"/>
    <row r="132" spans="1:12" ht="18" customHeight="1" x14ac:dyDescent="0.3">
      <c r="A132" t="s">
        <v>238</v>
      </c>
      <c r="B132" s="4" t="s">
        <v>241</v>
      </c>
      <c r="C132">
        <f>SUM(C126,C78)</f>
        <v>2628</v>
      </c>
      <c r="D132" t="s">
        <v>598</v>
      </c>
      <c r="E132" t="s">
        <v>120</v>
      </c>
      <c r="F132" t="s">
        <v>14</v>
      </c>
      <c r="G132" t="s">
        <v>242</v>
      </c>
      <c r="H132" t="s">
        <v>205</v>
      </c>
      <c r="I132" t="s">
        <v>14</v>
      </c>
      <c r="J132" t="s">
        <v>14</v>
      </c>
      <c r="K132" t="s">
        <v>122</v>
      </c>
      <c r="L132" t="s">
        <v>399</v>
      </c>
    </row>
    <row r="133" spans="1:12" ht="18" customHeight="1" x14ac:dyDescent="0.3">
      <c r="A133" t="s">
        <v>240</v>
      </c>
      <c r="B133" s="4" t="s">
        <v>244</v>
      </c>
      <c r="C133">
        <f t="shared" ref="C133:C135" si="8">SUM(C127,C79)</f>
        <v>3728</v>
      </c>
      <c r="D133" t="s">
        <v>598</v>
      </c>
      <c r="E133" t="s">
        <v>120</v>
      </c>
      <c r="F133" t="s">
        <v>14</v>
      </c>
      <c r="G133" t="s">
        <v>242</v>
      </c>
      <c r="H133" t="s">
        <v>205</v>
      </c>
      <c r="I133" t="s">
        <v>14</v>
      </c>
      <c r="J133" t="s">
        <v>14</v>
      </c>
      <c r="K133" t="s">
        <v>124</v>
      </c>
      <c r="L133" t="s">
        <v>399</v>
      </c>
    </row>
    <row r="134" spans="1:12" ht="18" customHeight="1" x14ac:dyDescent="0.3">
      <c r="A134" t="s">
        <v>243</v>
      </c>
      <c r="B134" s="4" t="s">
        <v>246</v>
      </c>
      <c r="C134">
        <f t="shared" si="8"/>
        <v>0</v>
      </c>
      <c r="D134" t="s">
        <v>598</v>
      </c>
      <c r="E134" t="s">
        <v>120</v>
      </c>
      <c r="F134" t="s">
        <v>14</v>
      </c>
      <c r="G134" t="s">
        <v>242</v>
      </c>
      <c r="H134" t="s">
        <v>205</v>
      </c>
      <c r="I134" t="s">
        <v>14</v>
      </c>
      <c r="J134" t="s">
        <v>14</v>
      </c>
      <c r="K134" t="s">
        <v>126</v>
      </c>
      <c r="L134" t="s">
        <v>399</v>
      </c>
    </row>
    <row r="135" spans="1:12" ht="18" customHeight="1" x14ac:dyDescent="0.3">
      <c r="A135" t="s">
        <v>245</v>
      </c>
      <c r="B135" s="4" t="s">
        <v>248</v>
      </c>
      <c r="C135">
        <f t="shared" si="8"/>
        <v>0</v>
      </c>
      <c r="D135" t="s">
        <v>598</v>
      </c>
      <c r="E135" t="s">
        <v>120</v>
      </c>
      <c r="F135" t="s">
        <v>14</v>
      </c>
      <c r="G135" t="s">
        <v>242</v>
      </c>
      <c r="H135" t="s">
        <v>205</v>
      </c>
      <c r="I135" t="s">
        <v>14</v>
      </c>
      <c r="J135" t="s">
        <v>14</v>
      </c>
      <c r="K135" t="s">
        <v>128</v>
      </c>
      <c r="L135" t="s">
        <v>399</v>
      </c>
    </row>
    <row r="137" spans="1:12" ht="18" customHeight="1" x14ac:dyDescent="0.3">
      <c r="A137" t="s">
        <v>247</v>
      </c>
      <c r="B137" s="4" t="s">
        <v>250</v>
      </c>
      <c r="C137">
        <f>SUM(C78:C81)</f>
        <v>5551</v>
      </c>
      <c r="D137" t="s">
        <v>598</v>
      </c>
      <c r="E137" t="s">
        <v>120</v>
      </c>
      <c r="F137" t="s">
        <v>14</v>
      </c>
      <c r="G137" t="s">
        <v>465</v>
      </c>
      <c r="H137" t="s">
        <v>205</v>
      </c>
      <c r="I137" t="s">
        <v>14</v>
      </c>
      <c r="J137" t="s">
        <v>14</v>
      </c>
      <c r="K137" t="s">
        <v>14</v>
      </c>
      <c r="L137" t="s">
        <v>399</v>
      </c>
    </row>
    <row r="138" spans="1:12" ht="18" customHeight="1" x14ac:dyDescent="0.3">
      <c r="A138" t="s">
        <v>249</v>
      </c>
      <c r="B138" s="4" t="s">
        <v>252</v>
      </c>
      <c r="C138">
        <f>SUM(C126:C129)</f>
        <v>805</v>
      </c>
      <c r="D138" t="s">
        <v>598</v>
      </c>
      <c r="E138" t="s">
        <v>120</v>
      </c>
      <c r="F138" t="s">
        <v>14</v>
      </c>
      <c r="G138" t="s">
        <v>721</v>
      </c>
      <c r="H138" t="s">
        <v>205</v>
      </c>
      <c r="I138" t="s">
        <v>14</v>
      </c>
      <c r="J138" t="s">
        <v>14</v>
      </c>
      <c r="K138" t="s">
        <v>14</v>
      </c>
      <c r="L138" t="s">
        <v>399</v>
      </c>
    </row>
    <row r="139" spans="1:12" ht="18" customHeight="1" x14ac:dyDescent="0.3">
      <c r="A139" t="s">
        <v>251</v>
      </c>
      <c r="B139" s="4" t="s">
        <v>253</v>
      </c>
      <c r="C139">
        <f>SUM(C137:C138)</f>
        <v>6356</v>
      </c>
      <c r="D139" t="s">
        <v>598</v>
      </c>
      <c r="E139" t="s">
        <v>120</v>
      </c>
      <c r="F139" t="s">
        <v>14</v>
      </c>
      <c r="G139" t="s">
        <v>242</v>
      </c>
      <c r="H139" t="s">
        <v>205</v>
      </c>
      <c r="I139" t="s">
        <v>14</v>
      </c>
      <c r="J139" t="s">
        <v>14</v>
      </c>
      <c r="K139" t="s">
        <v>14</v>
      </c>
      <c r="L139" t="s">
        <v>399</v>
      </c>
    </row>
    <row r="169" spans="1:12" ht="18" customHeight="1" x14ac:dyDescent="0.3"/>
    <row r="170" spans="1:12" ht="18" customHeight="1" x14ac:dyDescent="0.3">
      <c r="A170" t="s">
        <v>254</v>
      </c>
      <c r="B170" s="1" t="s">
        <v>255</v>
      </c>
      <c r="C170">
        <v>32</v>
      </c>
      <c r="D170" t="s">
        <v>598</v>
      </c>
      <c r="E170" t="s">
        <v>256</v>
      </c>
      <c r="F170" t="s">
        <v>600</v>
      </c>
      <c r="G170" t="s">
        <v>465</v>
      </c>
      <c r="H170" t="s">
        <v>720</v>
      </c>
      <c r="I170" t="s">
        <v>255</v>
      </c>
      <c r="J170" t="s">
        <v>14</v>
      </c>
      <c r="K170" t="s">
        <v>14</v>
      </c>
      <c r="L170" t="s">
        <v>399</v>
      </c>
    </row>
    <row r="171" spans="1:12" ht="18" customHeight="1" x14ac:dyDescent="0.3">
      <c r="A171" t="s">
        <v>257</v>
      </c>
      <c r="B171" s="1" t="s">
        <v>258</v>
      </c>
      <c r="C171">
        <v>212</v>
      </c>
      <c r="D171" t="s">
        <v>598</v>
      </c>
      <c r="E171" t="s">
        <v>256</v>
      </c>
      <c r="F171" t="s">
        <v>600</v>
      </c>
      <c r="G171" t="s">
        <v>465</v>
      </c>
      <c r="H171" t="s">
        <v>720</v>
      </c>
      <c r="I171" t="s">
        <v>466</v>
      </c>
      <c r="J171" t="s">
        <v>14</v>
      </c>
      <c r="K171" t="s">
        <v>14</v>
      </c>
      <c r="L171" t="s">
        <v>399</v>
      </c>
    </row>
    <row r="172" spans="1:12" ht="18" customHeight="1" x14ac:dyDescent="0.3">
      <c r="A172" t="s">
        <v>259</v>
      </c>
      <c r="B172" s="1" t="s">
        <v>260</v>
      </c>
      <c r="C172">
        <v>39</v>
      </c>
      <c r="D172" t="s">
        <v>598</v>
      </c>
      <c r="E172" t="s">
        <v>256</v>
      </c>
      <c r="F172" t="s">
        <v>600</v>
      </c>
      <c r="G172" t="s">
        <v>465</v>
      </c>
      <c r="H172" t="s">
        <v>720</v>
      </c>
      <c r="I172" t="s">
        <v>466</v>
      </c>
      <c r="J172" t="s">
        <v>14</v>
      </c>
      <c r="K172" t="s">
        <v>14</v>
      </c>
      <c r="L172" t="s">
        <v>399</v>
      </c>
    </row>
    <row r="173" spans="1:12" ht="18" customHeight="1" x14ac:dyDescent="0.3">
      <c r="A173" t="s">
        <v>261</v>
      </c>
      <c r="B173" s="1" t="s">
        <v>262</v>
      </c>
      <c r="C173">
        <v>859</v>
      </c>
      <c r="D173" t="s">
        <v>598</v>
      </c>
      <c r="E173" t="s">
        <v>256</v>
      </c>
      <c r="F173" t="s">
        <v>600</v>
      </c>
      <c r="G173" t="s">
        <v>465</v>
      </c>
      <c r="H173" t="s">
        <v>720</v>
      </c>
      <c r="I173" t="s">
        <v>466</v>
      </c>
      <c r="J173" t="s">
        <v>14</v>
      </c>
      <c r="K173" t="s">
        <v>14</v>
      </c>
      <c r="L173" t="s">
        <v>399</v>
      </c>
    </row>
    <row r="174" spans="1:12" ht="18" customHeight="1" x14ac:dyDescent="0.3">
      <c r="A174" t="s">
        <v>263</v>
      </c>
      <c r="B174" s="1" t="s">
        <v>264</v>
      </c>
      <c r="C174">
        <v>6</v>
      </c>
      <c r="D174" t="s">
        <v>598</v>
      </c>
      <c r="E174" t="s">
        <v>256</v>
      </c>
      <c r="F174" t="s">
        <v>600</v>
      </c>
      <c r="G174" t="s">
        <v>465</v>
      </c>
      <c r="H174" t="s">
        <v>720</v>
      </c>
      <c r="I174" t="s">
        <v>466</v>
      </c>
      <c r="J174" t="s">
        <v>14</v>
      </c>
      <c r="K174" t="s">
        <v>14</v>
      </c>
      <c r="L174" t="s">
        <v>399</v>
      </c>
    </row>
    <row r="175" spans="1:12" ht="18" customHeight="1" x14ac:dyDescent="0.3">
      <c r="A175" t="s">
        <v>265</v>
      </c>
      <c r="B175" s="1" t="s">
        <v>266</v>
      </c>
      <c r="C175">
        <v>52</v>
      </c>
      <c r="D175" t="s">
        <v>598</v>
      </c>
      <c r="E175" t="s">
        <v>256</v>
      </c>
      <c r="F175" t="s">
        <v>600</v>
      </c>
      <c r="G175" t="s">
        <v>465</v>
      </c>
      <c r="H175" t="s">
        <v>720</v>
      </c>
      <c r="I175" t="s">
        <v>466</v>
      </c>
      <c r="J175" t="s">
        <v>14</v>
      </c>
      <c r="K175" t="s">
        <v>14</v>
      </c>
      <c r="L175" t="s">
        <v>399</v>
      </c>
    </row>
    <row r="176" spans="1:12" ht="18" customHeight="1" x14ac:dyDescent="0.3">
      <c r="A176" t="s">
        <v>267</v>
      </c>
      <c r="B176" s="1" t="s">
        <v>268</v>
      </c>
      <c r="C176">
        <v>0</v>
      </c>
      <c r="D176" t="s">
        <v>598</v>
      </c>
      <c r="E176" t="s">
        <v>256</v>
      </c>
      <c r="F176" t="s">
        <v>600</v>
      </c>
      <c r="G176" t="s">
        <v>465</v>
      </c>
      <c r="H176" t="s">
        <v>720</v>
      </c>
      <c r="I176" t="s">
        <v>466</v>
      </c>
      <c r="J176" t="s">
        <v>14</v>
      </c>
      <c r="K176" t="s">
        <v>14</v>
      </c>
      <c r="L176" t="s">
        <v>399</v>
      </c>
    </row>
    <row r="177" spans="1:12" ht="18" customHeight="1" x14ac:dyDescent="0.3">
      <c r="A177" t="s">
        <v>269</v>
      </c>
      <c r="B177" s="1" t="s">
        <v>270</v>
      </c>
      <c r="C177">
        <v>55</v>
      </c>
      <c r="D177" t="s">
        <v>598</v>
      </c>
      <c r="E177" t="s">
        <v>256</v>
      </c>
      <c r="F177" t="s">
        <v>600</v>
      </c>
      <c r="G177" t="s">
        <v>465</v>
      </c>
      <c r="H177" t="s">
        <v>720</v>
      </c>
      <c r="I177" t="s">
        <v>466</v>
      </c>
      <c r="J177" t="s">
        <v>14</v>
      </c>
      <c r="K177" t="s">
        <v>14</v>
      </c>
      <c r="L177" t="s">
        <v>399</v>
      </c>
    </row>
    <row r="178" spans="1:12" ht="18" customHeight="1" x14ac:dyDescent="0.3">
      <c r="A178" t="s">
        <v>271</v>
      </c>
      <c r="B178" s="1" t="s">
        <v>272</v>
      </c>
      <c r="C178">
        <v>12</v>
      </c>
      <c r="D178" t="s">
        <v>598</v>
      </c>
      <c r="E178" t="s">
        <v>256</v>
      </c>
      <c r="F178" t="s">
        <v>600</v>
      </c>
      <c r="G178" t="s">
        <v>465</v>
      </c>
      <c r="H178" t="s">
        <v>720</v>
      </c>
      <c r="I178" t="s">
        <v>466</v>
      </c>
      <c r="J178" t="s">
        <v>14</v>
      </c>
      <c r="K178" t="s">
        <v>14</v>
      </c>
      <c r="L178" t="s">
        <v>399</v>
      </c>
    </row>
    <row r="179" spans="1:12" ht="18" customHeight="1" x14ac:dyDescent="0.3">
      <c r="A179" t="s">
        <v>273</v>
      </c>
      <c r="B179" s="1" t="s">
        <v>274</v>
      </c>
      <c r="C179">
        <f>SUM(C170:C178)</f>
        <v>1267</v>
      </c>
      <c r="D179" t="s">
        <v>598</v>
      </c>
      <c r="E179" t="s">
        <v>256</v>
      </c>
      <c r="F179" t="s">
        <v>600</v>
      </c>
      <c r="G179" t="s">
        <v>465</v>
      </c>
      <c r="H179" t="s">
        <v>720</v>
      </c>
      <c r="I179" t="s">
        <v>466</v>
      </c>
      <c r="J179" t="s">
        <v>14</v>
      </c>
      <c r="K179" t="s">
        <v>14</v>
      </c>
      <c r="L179" t="s">
        <v>399</v>
      </c>
    </row>
    <row r="181" spans="1:12" ht="36.6" customHeight="1" x14ac:dyDescent="0.3"/>
    <row r="182" spans="1:12" ht="18" customHeight="1" x14ac:dyDescent="0.3">
      <c r="A182" t="s">
        <v>275</v>
      </c>
      <c r="B182" s="1" t="s">
        <v>255</v>
      </c>
      <c r="C182">
        <v>108</v>
      </c>
      <c r="D182" t="s">
        <v>598</v>
      </c>
      <c r="E182" t="s">
        <v>256</v>
      </c>
      <c r="F182" t="s">
        <v>600</v>
      </c>
      <c r="G182" t="s">
        <v>465</v>
      </c>
      <c r="H182" t="s">
        <v>14</v>
      </c>
      <c r="I182" t="s">
        <v>255</v>
      </c>
      <c r="J182" t="s">
        <v>14</v>
      </c>
      <c r="K182" t="s">
        <v>14</v>
      </c>
      <c r="L182" t="s">
        <v>399</v>
      </c>
    </row>
    <row r="183" spans="1:12" ht="18" customHeight="1" x14ac:dyDescent="0.3">
      <c r="A183" t="s">
        <v>276</v>
      </c>
      <c r="B183" s="1" t="s">
        <v>258</v>
      </c>
      <c r="C183">
        <v>740</v>
      </c>
      <c r="D183" t="s">
        <v>598</v>
      </c>
      <c r="E183" t="s">
        <v>256</v>
      </c>
      <c r="F183" t="s">
        <v>600</v>
      </c>
      <c r="G183" t="s">
        <v>465</v>
      </c>
      <c r="H183" t="s">
        <v>14</v>
      </c>
      <c r="I183" t="s">
        <v>466</v>
      </c>
      <c r="J183" t="s">
        <v>14</v>
      </c>
      <c r="K183" t="s">
        <v>14</v>
      </c>
      <c r="L183" t="s">
        <v>399</v>
      </c>
    </row>
    <row r="184" spans="1:12" ht="18" customHeight="1" x14ac:dyDescent="0.3">
      <c r="A184" t="s">
        <v>277</v>
      </c>
      <c r="B184" s="1" t="s">
        <v>260</v>
      </c>
      <c r="C184">
        <v>177</v>
      </c>
      <c r="D184" t="s">
        <v>598</v>
      </c>
      <c r="E184" t="s">
        <v>256</v>
      </c>
      <c r="F184" t="s">
        <v>600</v>
      </c>
      <c r="G184" t="s">
        <v>465</v>
      </c>
      <c r="H184" t="s">
        <v>14</v>
      </c>
      <c r="I184" t="s">
        <v>466</v>
      </c>
      <c r="J184" t="s">
        <v>14</v>
      </c>
      <c r="K184" t="s">
        <v>14</v>
      </c>
      <c r="L184" t="s">
        <v>399</v>
      </c>
    </row>
    <row r="185" spans="1:12" ht="18" customHeight="1" x14ac:dyDescent="0.3">
      <c r="A185" t="s">
        <v>278</v>
      </c>
      <c r="B185" s="1" t="s">
        <v>262</v>
      </c>
      <c r="C185">
        <v>3712</v>
      </c>
      <c r="D185" t="s">
        <v>598</v>
      </c>
      <c r="E185" t="s">
        <v>256</v>
      </c>
      <c r="F185" t="s">
        <v>600</v>
      </c>
      <c r="G185" t="s">
        <v>465</v>
      </c>
      <c r="H185" t="s">
        <v>14</v>
      </c>
      <c r="I185" t="s">
        <v>466</v>
      </c>
      <c r="J185" t="s">
        <v>14</v>
      </c>
      <c r="K185" t="s">
        <v>14</v>
      </c>
      <c r="L185" t="s">
        <v>399</v>
      </c>
    </row>
    <row r="186" spans="1:12" ht="18" customHeight="1" x14ac:dyDescent="0.3">
      <c r="A186" t="s">
        <v>279</v>
      </c>
      <c r="B186" s="1" t="s">
        <v>264</v>
      </c>
      <c r="C186">
        <v>11</v>
      </c>
      <c r="D186" t="s">
        <v>598</v>
      </c>
      <c r="E186" t="s">
        <v>256</v>
      </c>
      <c r="F186" t="s">
        <v>600</v>
      </c>
      <c r="G186" t="s">
        <v>465</v>
      </c>
      <c r="H186" t="s">
        <v>14</v>
      </c>
      <c r="I186" t="s">
        <v>466</v>
      </c>
      <c r="J186" t="s">
        <v>14</v>
      </c>
      <c r="K186" t="s">
        <v>14</v>
      </c>
      <c r="L186" t="s">
        <v>399</v>
      </c>
    </row>
    <row r="187" spans="1:12" ht="18" customHeight="1" x14ac:dyDescent="0.3">
      <c r="A187" t="s">
        <v>280</v>
      </c>
      <c r="B187" s="1" t="s">
        <v>266</v>
      </c>
      <c r="C187">
        <v>204</v>
      </c>
      <c r="D187" t="s">
        <v>598</v>
      </c>
      <c r="E187" t="s">
        <v>256</v>
      </c>
      <c r="F187" t="s">
        <v>600</v>
      </c>
      <c r="G187" t="s">
        <v>465</v>
      </c>
      <c r="H187" t="s">
        <v>14</v>
      </c>
      <c r="I187" t="s">
        <v>466</v>
      </c>
      <c r="J187" t="s">
        <v>14</v>
      </c>
      <c r="K187" t="s">
        <v>14</v>
      </c>
      <c r="L187" t="s">
        <v>399</v>
      </c>
    </row>
    <row r="188" spans="1:12" ht="18" customHeight="1" x14ac:dyDescent="0.3">
      <c r="A188" t="s">
        <v>281</v>
      </c>
      <c r="B188" s="1" t="s">
        <v>268</v>
      </c>
      <c r="C188">
        <v>2</v>
      </c>
      <c r="D188" t="s">
        <v>598</v>
      </c>
      <c r="E188" t="s">
        <v>256</v>
      </c>
      <c r="F188" t="s">
        <v>600</v>
      </c>
      <c r="G188" t="s">
        <v>465</v>
      </c>
      <c r="H188" t="s">
        <v>14</v>
      </c>
      <c r="I188" t="s">
        <v>466</v>
      </c>
      <c r="J188" t="s">
        <v>14</v>
      </c>
      <c r="K188" t="s">
        <v>14</v>
      </c>
      <c r="L188" t="s">
        <v>399</v>
      </c>
    </row>
    <row r="189" spans="1:12" ht="18" customHeight="1" x14ac:dyDescent="0.3">
      <c r="A189" t="s">
        <v>282</v>
      </c>
      <c r="B189" s="1" t="s">
        <v>270</v>
      </c>
      <c r="C189">
        <v>181</v>
      </c>
      <c r="D189" t="s">
        <v>598</v>
      </c>
      <c r="E189" t="s">
        <v>256</v>
      </c>
      <c r="F189" t="s">
        <v>600</v>
      </c>
      <c r="G189" t="s">
        <v>465</v>
      </c>
      <c r="H189" t="s">
        <v>14</v>
      </c>
      <c r="I189" t="s">
        <v>466</v>
      </c>
      <c r="J189" t="s">
        <v>14</v>
      </c>
      <c r="K189" t="s">
        <v>14</v>
      </c>
      <c r="L189" t="s">
        <v>399</v>
      </c>
    </row>
    <row r="190" spans="1:12" ht="18" customHeight="1" x14ac:dyDescent="0.3">
      <c r="A190" t="s">
        <v>283</v>
      </c>
      <c r="B190" s="1" t="s">
        <v>272</v>
      </c>
      <c r="C190">
        <v>47</v>
      </c>
      <c r="D190" t="s">
        <v>598</v>
      </c>
      <c r="E190" t="s">
        <v>256</v>
      </c>
      <c r="F190" t="s">
        <v>600</v>
      </c>
      <c r="G190" t="s">
        <v>465</v>
      </c>
      <c r="H190" t="s">
        <v>14</v>
      </c>
      <c r="I190" t="s">
        <v>466</v>
      </c>
      <c r="J190" t="s">
        <v>14</v>
      </c>
      <c r="K190" t="s">
        <v>14</v>
      </c>
      <c r="L190" t="s">
        <v>399</v>
      </c>
    </row>
    <row r="191" spans="1:12" ht="18" customHeight="1" x14ac:dyDescent="0.3">
      <c r="A191" t="s">
        <v>284</v>
      </c>
      <c r="B191" s="1" t="s">
        <v>274</v>
      </c>
      <c r="C191">
        <f>SUM(C182:C190)</f>
        <v>5182</v>
      </c>
      <c r="D191" t="s">
        <v>598</v>
      </c>
      <c r="E191" t="s">
        <v>256</v>
      </c>
      <c r="F191" t="s">
        <v>600</v>
      </c>
      <c r="G191" t="s">
        <v>465</v>
      </c>
      <c r="H191" t="s">
        <v>14</v>
      </c>
      <c r="I191" t="s">
        <v>466</v>
      </c>
      <c r="J191" t="s">
        <v>14</v>
      </c>
      <c r="K191" t="s">
        <v>14</v>
      </c>
      <c r="L191" t="s">
        <v>399</v>
      </c>
    </row>
    <row r="193" spans="1:12" ht="36.6" customHeight="1" x14ac:dyDescent="0.3"/>
    <row r="194" spans="1:12" ht="18" customHeight="1" x14ac:dyDescent="0.3">
      <c r="A194" t="s">
        <v>285</v>
      </c>
      <c r="B194" s="1" t="s">
        <v>255</v>
      </c>
      <c r="C194">
        <v>109</v>
      </c>
      <c r="D194" t="s">
        <v>598</v>
      </c>
      <c r="E194" t="s">
        <v>256</v>
      </c>
      <c r="F194" t="s">
        <v>14</v>
      </c>
      <c r="G194" t="s">
        <v>465</v>
      </c>
      <c r="H194" t="s">
        <v>14</v>
      </c>
      <c r="I194" t="s">
        <v>255</v>
      </c>
      <c r="J194" t="s">
        <v>14</v>
      </c>
      <c r="K194" t="s">
        <v>14</v>
      </c>
      <c r="L194" t="s">
        <v>399</v>
      </c>
    </row>
    <row r="195" spans="1:12" ht="18" customHeight="1" x14ac:dyDescent="0.3">
      <c r="A195" t="s">
        <v>286</v>
      </c>
      <c r="B195" s="1" t="s">
        <v>258</v>
      </c>
      <c r="C195">
        <v>743</v>
      </c>
      <c r="D195" t="s">
        <v>598</v>
      </c>
      <c r="E195" t="s">
        <v>256</v>
      </c>
      <c r="F195" t="s">
        <v>14</v>
      </c>
      <c r="G195" t="s">
        <v>465</v>
      </c>
      <c r="H195" t="s">
        <v>14</v>
      </c>
      <c r="I195" t="s">
        <v>466</v>
      </c>
      <c r="J195" t="s">
        <v>14</v>
      </c>
      <c r="K195" t="s">
        <v>14</v>
      </c>
      <c r="L195" t="s">
        <v>399</v>
      </c>
    </row>
    <row r="196" spans="1:12" ht="18" customHeight="1" x14ac:dyDescent="0.3">
      <c r="A196" t="s">
        <v>287</v>
      </c>
      <c r="B196" s="1" t="s">
        <v>260</v>
      </c>
      <c r="C196">
        <v>178</v>
      </c>
      <c r="D196" t="s">
        <v>598</v>
      </c>
      <c r="E196" t="s">
        <v>256</v>
      </c>
      <c r="F196" t="s">
        <v>14</v>
      </c>
      <c r="G196" t="s">
        <v>465</v>
      </c>
      <c r="H196" t="s">
        <v>14</v>
      </c>
      <c r="I196" t="s">
        <v>466</v>
      </c>
      <c r="J196" t="s">
        <v>14</v>
      </c>
      <c r="K196" t="s">
        <v>14</v>
      </c>
      <c r="L196" t="s">
        <v>399</v>
      </c>
    </row>
    <row r="197" spans="1:12" ht="18" customHeight="1" x14ac:dyDescent="0.3">
      <c r="A197" t="s">
        <v>288</v>
      </c>
      <c r="B197" s="1" t="s">
        <v>262</v>
      </c>
      <c r="C197">
        <v>3726</v>
      </c>
      <c r="D197" t="s">
        <v>598</v>
      </c>
      <c r="E197" t="s">
        <v>256</v>
      </c>
      <c r="F197" t="s">
        <v>14</v>
      </c>
      <c r="G197" t="s">
        <v>465</v>
      </c>
      <c r="H197" t="s">
        <v>14</v>
      </c>
      <c r="I197" t="s">
        <v>466</v>
      </c>
      <c r="J197" t="s">
        <v>14</v>
      </c>
      <c r="K197" t="s">
        <v>14</v>
      </c>
      <c r="L197" t="s">
        <v>399</v>
      </c>
    </row>
    <row r="198" spans="1:12" ht="18" customHeight="1" x14ac:dyDescent="0.3">
      <c r="A198" t="s">
        <v>289</v>
      </c>
      <c r="B198" s="1" t="s">
        <v>264</v>
      </c>
      <c r="C198">
        <v>11</v>
      </c>
      <c r="D198" t="s">
        <v>598</v>
      </c>
      <c r="E198" t="s">
        <v>256</v>
      </c>
      <c r="F198" t="s">
        <v>14</v>
      </c>
      <c r="G198" t="s">
        <v>465</v>
      </c>
      <c r="H198" t="s">
        <v>14</v>
      </c>
      <c r="I198" t="s">
        <v>466</v>
      </c>
      <c r="J198" t="s">
        <v>14</v>
      </c>
      <c r="K198" t="s">
        <v>14</v>
      </c>
      <c r="L198" t="s">
        <v>399</v>
      </c>
    </row>
    <row r="199" spans="1:12" ht="18" customHeight="1" x14ac:dyDescent="0.3">
      <c r="A199" t="s">
        <v>290</v>
      </c>
      <c r="B199" s="1" t="s">
        <v>266</v>
      </c>
      <c r="C199">
        <v>204</v>
      </c>
      <c r="D199" t="s">
        <v>598</v>
      </c>
      <c r="E199" t="s">
        <v>256</v>
      </c>
      <c r="F199" t="s">
        <v>14</v>
      </c>
      <c r="G199" t="s">
        <v>465</v>
      </c>
      <c r="H199" t="s">
        <v>14</v>
      </c>
      <c r="I199" t="s">
        <v>466</v>
      </c>
      <c r="J199" t="s">
        <v>14</v>
      </c>
      <c r="K199" t="s">
        <v>14</v>
      </c>
      <c r="L199" t="s">
        <v>399</v>
      </c>
    </row>
    <row r="200" spans="1:12" ht="18" customHeight="1" x14ac:dyDescent="0.3">
      <c r="A200" t="s">
        <v>291</v>
      </c>
      <c r="B200" s="1" t="s">
        <v>268</v>
      </c>
      <c r="C200">
        <v>2</v>
      </c>
      <c r="D200" t="s">
        <v>598</v>
      </c>
      <c r="E200" t="s">
        <v>256</v>
      </c>
      <c r="F200" t="s">
        <v>14</v>
      </c>
      <c r="G200" t="s">
        <v>465</v>
      </c>
      <c r="H200" t="s">
        <v>14</v>
      </c>
      <c r="I200" t="s">
        <v>466</v>
      </c>
      <c r="J200" t="s">
        <v>14</v>
      </c>
      <c r="K200" t="s">
        <v>14</v>
      </c>
      <c r="L200" t="s">
        <v>399</v>
      </c>
    </row>
    <row r="201" spans="1:12" ht="18" customHeight="1" x14ac:dyDescent="0.3">
      <c r="A201" t="s">
        <v>292</v>
      </c>
      <c r="B201" s="1" t="s">
        <v>270</v>
      </c>
      <c r="C201">
        <v>182</v>
      </c>
      <c r="D201" t="s">
        <v>598</v>
      </c>
      <c r="E201" t="s">
        <v>256</v>
      </c>
      <c r="F201" t="s">
        <v>14</v>
      </c>
      <c r="G201" t="s">
        <v>465</v>
      </c>
      <c r="H201" t="s">
        <v>14</v>
      </c>
      <c r="I201" t="s">
        <v>466</v>
      </c>
      <c r="J201" t="s">
        <v>14</v>
      </c>
      <c r="K201" t="s">
        <v>14</v>
      </c>
      <c r="L201" t="s">
        <v>399</v>
      </c>
    </row>
    <row r="202" spans="1:12" ht="18" customHeight="1" x14ac:dyDescent="0.3">
      <c r="A202" t="s">
        <v>293</v>
      </c>
      <c r="B202" s="1" t="s">
        <v>272</v>
      </c>
      <c r="C202">
        <v>396</v>
      </c>
      <c r="D202" t="s">
        <v>598</v>
      </c>
      <c r="E202" t="s">
        <v>256</v>
      </c>
      <c r="F202" t="s">
        <v>14</v>
      </c>
      <c r="G202" t="s">
        <v>465</v>
      </c>
      <c r="H202" t="s">
        <v>14</v>
      </c>
      <c r="I202" t="s">
        <v>466</v>
      </c>
      <c r="J202" t="s">
        <v>14</v>
      </c>
      <c r="K202" t="s">
        <v>14</v>
      </c>
      <c r="L202" t="s">
        <v>399</v>
      </c>
    </row>
    <row r="203" spans="1:12" ht="18" customHeight="1" x14ac:dyDescent="0.3">
      <c r="A203" t="s">
        <v>294</v>
      </c>
      <c r="B203" s="1" t="s">
        <v>274</v>
      </c>
      <c r="C203">
        <f>SUM(C194:C202)</f>
        <v>5551</v>
      </c>
      <c r="D203" t="s">
        <v>598</v>
      </c>
      <c r="E203" t="s">
        <v>256</v>
      </c>
      <c r="F203" t="s">
        <v>14</v>
      </c>
      <c r="G203" t="s">
        <v>465</v>
      </c>
      <c r="H203" t="s">
        <v>14</v>
      </c>
      <c r="I203" t="s">
        <v>466</v>
      </c>
      <c r="J203" t="s">
        <v>14</v>
      </c>
      <c r="K203" t="s">
        <v>14</v>
      </c>
      <c r="L203" t="s">
        <v>399</v>
      </c>
    </row>
    <row r="209" spans="1:12" ht="43.05" customHeight="1" x14ac:dyDescent="0.3"/>
    <row r="210" spans="1:12" ht="18" customHeight="1" x14ac:dyDescent="0.3">
      <c r="A210" t="s">
        <v>295</v>
      </c>
      <c r="B210" s="1" t="s">
        <v>296</v>
      </c>
      <c r="C210">
        <v>39</v>
      </c>
      <c r="D210" t="s">
        <v>598</v>
      </c>
      <c r="E210" t="s">
        <v>297</v>
      </c>
      <c r="F210" t="s">
        <v>14</v>
      </c>
      <c r="G210" t="s">
        <v>14</v>
      </c>
      <c r="H210" t="s">
        <v>14</v>
      </c>
      <c r="I210" t="s">
        <v>14</v>
      </c>
      <c r="J210" t="s">
        <v>14</v>
      </c>
      <c r="K210" t="s">
        <v>14</v>
      </c>
      <c r="L210" t="s">
        <v>399</v>
      </c>
    </row>
    <row r="211" spans="1:12" ht="18" customHeight="1" x14ac:dyDescent="0.3">
      <c r="A211" t="s">
        <v>298</v>
      </c>
      <c r="B211" s="1" t="s">
        <v>299</v>
      </c>
      <c r="C211">
        <v>0</v>
      </c>
      <c r="D211" t="s">
        <v>598</v>
      </c>
      <c r="E211" t="s">
        <v>297</v>
      </c>
      <c r="F211" t="s">
        <v>14</v>
      </c>
      <c r="G211" t="s">
        <v>14</v>
      </c>
      <c r="H211" t="s">
        <v>14</v>
      </c>
      <c r="I211" t="s">
        <v>14</v>
      </c>
      <c r="J211" t="s">
        <v>14</v>
      </c>
      <c r="K211" t="s">
        <v>14</v>
      </c>
      <c r="L211" t="s">
        <v>399</v>
      </c>
    </row>
    <row r="212" spans="1:12" ht="18" customHeight="1" x14ac:dyDescent="0.3">
      <c r="A212" t="s">
        <v>300</v>
      </c>
      <c r="B212" s="1" t="s">
        <v>301</v>
      </c>
      <c r="C212">
        <v>1084</v>
      </c>
      <c r="D212" t="s">
        <v>598</v>
      </c>
      <c r="E212" t="s">
        <v>297</v>
      </c>
      <c r="F212" t="s">
        <v>14</v>
      </c>
      <c r="G212" t="s">
        <v>14</v>
      </c>
      <c r="H212" t="s">
        <v>14</v>
      </c>
      <c r="I212" t="s">
        <v>14</v>
      </c>
      <c r="J212" t="s">
        <v>14</v>
      </c>
      <c r="K212" t="s">
        <v>14</v>
      </c>
      <c r="L212" t="s">
        <v>399</v>
      </c>
    </row>
    <row r="213" spans="1:12" ht="18" customHeight="1" x14ac:dyDescent="0.3">
      <c r="A213" t="s">
        <v>302</v>
      </c>
      <c r="B213" s="1" t="s">
        <v>303</v>
      </c>
      <c r="C213">
        <v>7</v>
      </c>
      <c r="D213" t="s">
        <v>598</v>
      </c>
      <c r="E213" t="s">
        <v>297</v>
      </c>
      <c r="F213" t="s">
        <v>14</v>
      </c>
      <c r="G213" t="s">
        <v>14</v>
      </c>
      <c r="H213" t="s">
        <v>14</v>
      </c>
      <c r="I213" t="s">
        <v>14</v>
      </c>
      <c r="J213" t="s">
        <v>14</v>
      </c>
      <c r="K213" t="s">
        <v>14</v>
      </c>
      <c r="L213" t="s">
        <v>399</v>
      </c>
    </row>
    <row r="214" spans="1:12" ht="18" customHeight="1" x14ac:dyDescent="0.3">
      <c r="A214" t="s">
        <v>304</v>
      </c>
      <c r="B214" s="1" t="s">
        <v>305</v>
      </c>
      <c r="C214">
        <v>483</v>
      </c>
      <c r="D214" t="s">
        <v>598</v>
      </c>
      <c r="E214" t="s">
        <v>297</v>
      </c>
      <c r="F214" t="s">
        <v>14</v>
      </c>
      <c r="G214" t="s">
        <v>14</v>
      </c>
      <c r="H214" t="s">
        <v>14</v>
      </c>
      <c r="I214" t="s">
        <v>14</v>
      </c>
      <c r="J214" t="s">
        <v>14</v>
      </c>
      <c r="K214" t="s">
        <v>14</v>
      </c>
      <c r="L214" t="s">
        <v>399</v>
      </c>
    </row>
    <row r="215" spans="1:12" ht="18" customHeight="1" x14ac:dyDescent="0.3">
      <c r="A215" t="s">
        <v>306</v>
      </c>
      <c r="B215" s="1" t="s">
        <v>307</v>
      </c>
      <c r="C215">
        <v>0</v>
      </c>
      <c r="D215" t="s">
        <v>598</v>
      </c>
      <c r="E215" t="s">
        <v>297</v>
      </c>
      <c r="F215" t="s">
        <v>14</v>
      </c>
      <c r="G215" t="s">
        <v>14</v>
      </c>
      <c r="H215" t="s">
        <v>14</v>
      </c>
      <c r="I215" t="s">
        <v>14</v>
      </c>
      <c r="J215" t="s">
        <v>14</v>
      </c>
      <c r="K215" t="s">
        <v>14</v>
      </c>
      <c r="L215" t="s">
        <v>399</v>
      </c>
    </row>
    <row r="216" spans="1:12" ht="18" customHeight="1" x14ac:dyDescent="0.3">
      <c r="A216" t="s">
        <v>308</v>
      </c>
      <c r="B216" s="1" t="s">
        <v>309</v>
      </c>
      <c r="C216">
        <v>0</v>
      </c>
      <c r="D216" t="s">
        <v>598</v>
      </c>
      <c r="E216" t="s">
        <v>297</v>
      </c>
      <c r="F216" t="s">
        <v>14</v>
      </c>
      <c r="G216" t="s">
        <v>14</v>
      </c>
      <c r="H216" t="s">
        <v>14</v>
      </c>
      <c r="I216" t="s">
        <v>14</v>
      </c>
      <c r="J216" t="s">
        <v>14</v>
      </c>
      <c r="K216" t="s">
        <v>14</v>
      </c>
      <c r="L216" t="s">
        <v>399</v>
      </c>
    </row>
    <row r="217" spans="1:12" ht="18" customHeight="1" x14ac:dyDescent="0.3">
      <c r="A217" t="s">
        <v>310</v>
      </c>
      <c r="B217" s="1" t="s">
        <v>311</v>
      </c>
      <c r="C217">
        <v>20</v>
      </c>
      <c r="D217" t="s">
        <v>598</v>
      </c>
      <c r="E217" t="s">
        <v>297</v>
      </c>
      <c r="F217" t="s">
        <v>14</v>
      </c>
      <c r="G217" t="s">
        <v>14</v>
      </c>
      <c r="H217" t="s">
        <v>14</v>
      </c>
      <c r="I217" t="s">
        <v>14</v>
      </c>
      <c r="J217" t="s">
        <v>14</v>
      </c>
      <c r="K217" t="s">
        <v>14</v>
      </c>
      <c r="L217" t="s">
        <v>399</v>
      </c>
    </row>
    <row r="218" spans="1:12" ht="18" customHeight="1" x14ac:dyDescent="0.3">
      <c r="A218" t="s">
        <v>312</v>
      </c>
      <c r="B218" s="1" t="s">
        <v>313</v>
      </c>
      <c r="C218">
        <v>0</v>
      </c>
      <c r="D218" t="s">
        <v>598</v>
      </c>
      <c r="E218" t="s">
        <v>297</v>
      </c>
      <c r="F218" t="s">
        <v>14</v>
      </c>
      <c r="G218" t="s">
        <v>14</v>
      </c>
      <c r="H218" t="s">
        <v>14</v>
      </c>
      <c r="I218" t="s">
        <v>14</v>
      </c>
      <c r="J218" t="s">
        <v>14</v>
      </c>
      <c r="K218" t="s">
        <v>14</v>
      </c>
      <c r="L218" t="s">
        <v>399</v>
      </c>
    </row>
    <row r="254" spans="1:12" ht="42" customHeight="1" x14ac:dyDescent="0.3"/>
    <row r="255" spans="1:12" ht="18" customHeight="1" x14ac:dyDescent="0.3">
      <c r="A255" t="s">
        <v>314</v>
      </c>
      <c r="B255" s="1" t="s">
        <v>315</v>
      </c>
      <c r="C255">
        <v>198</v>
      </c>
      <c r="D255" t="s">
        <v>598</v>
      </c>
      <c r="E255" t="s">
        <v>321</v>
      </c>
      <c r="F255" t="s">
        <v>316</v>
      </c>
      <c r="G255" t="s">
        <v>317</v>
      </c>
      <c r="H255" t="s">
        <v>318</v>
      </c>
      <c r="I255" t="s">
        <v>14</v>
      </c>
      <c r="J255" t="s">
        <v>14</v>
      </c>
      <c r="K255" t="s">
        <v>14</v>
      </c>
      <c r="L255" t="s">
        <v>399</v>
      </c>
    </row>
    <row r="256" spans="1:12" ht="28.8" x14ac:dyDescent="0.3">
      <c r="A256" t="s">
        <v>319</v>
      </c>
      <c r="B256" s="1" t="s">
        <v>320</v>
      </c>
      <c r="C256">
        <v>376</v>
      </c>
      <c r="D256" t="s">
        <v>598</v>
      </c>
      <c r="E256" t="s">
        <v>321</v>
      </c>
      <c r="F256" t="s">
        <v>316</v>
      </c>
      <c r="G256" t="s">
        <v>317</v>
      </c>
      <c r="H256" t="s">
        <v>318</v>
      </c>
      <c r="I256" t="s">
        <v>14</v>
      </c>
      <c r="J256" t="s">
        <v>14</v>
      </c>
      <c r="K256" t="s">
        <v>14</v>
      </c>
      <c r="L256" t="s">
        <v>399</v>
      </c>
    </row>
    <row r="257" spans="1:12" ht="28.8" x14ac:dyDescent="0.3">
      <c r="A257" t="s">
        <v>322</v>
      </c>
      <c r="B257" s="1" t="s">
        <v>323</v>
      </c>
      <c r="C257">
        <v>725</v>
      </c>
      <c r="D257" t="s">
        <v>598</v>
      </c>
      <c r="E257" t="s">
        <v>321</v>
      </c>
      <c r="F257" t="s">
        <v>316</v>
      </c>
      <c r="G257" t="s">
        <v>317</v>
      </c>
      <c r="H257" t="s">
        <v>318</v>
      </c>
      <c r="I257" t="s">
        <v>14</v>
      </c>
      <c r="J257" t="s">
        <v>14</v>
      </c>
      <c r="K257" t="s">
        <v>14</v>
      </c>
      <c r="L257" t="s">
        <v>399</v>
      </c>
    </row>
    <row r="258" spans="1:12" ht="18" customHeight="1" x14ac:dyDescent="0.3">
      <c r="A258" t="s">
        <v>324</v>
      </c>
      <c r="B258" s="1" t="s">
        <v>325</v>
      </c>
      <c r="C258">
        <f>SUM(C255:C257)</f>
        <v>1299</v>
      </c>
      <c r="D258" t="s">
        <v>598</v>
      </c>
      <c r="E258" t="s">
        <v>321</v>
      </c>
      <c r="F258" t="s">
        <v>316</v>
      </c>
      <c r="G258" t="s">
        <v>317</v>
      </c>
      <c r="H258" t="s">
        <v>318</v>
      </c>
      <c r="I258" t="s">
        <v>14</v>
      </c>
      <c r="J258" t="s">
        <v>14</v>
      </c>
      <c r="K258" t="s">
        <v>14</v>
      </c>
      <c r="L258" t="s">
        <v>399</v>
      </c>
    </row>
    <row r="260" spans="1:12" ht="114" customHeight="1" x14ac:dyDescent="0.3"/>
    <row r="261" spans="1:12" ht="18" customHeight="1" x14ac:dyDescent="0.3">
      <c r="A261" t="s">
        <v>326</v>
      </c>
      <c r="B261" s="1" t="s">
        <v>315</v>
      </c>
      <c r="C261">
        <v>0</v>
      </c>
      <c r="D261" t="s">
        <v>598</v>
      </c>
      <c r="E261" t="s">
        <v>321</v>
      </c>
      <c r="F261" t="s">
        <v>316</v>
      </c>
      <c r="G261" t="s">
        <v>327</v>
      </c>
      <c r="H261" t="s">
        <v>318</v>
      </c>
      <c r="I261" t="s">
        <v>14</v>
      </c>
      <c r="J261" t="s">
        <v>14</v>
      </c>
      <c r="K261" t="s">
        <v>14</v>
      </c>
      <c r="L261" t="s">
        <v>399</v>
      </c>
    </row>
    <row r="262" spans="1:12" ht="28.8" x14ac:dyDescent="0.3">
      <c r="A262" t="s">
        <v>328</v>
      </c>
      <c r="B262" s="1" t="s">
        <v>320</v>
      </c>
      <c r="C262">
        <v>0</v>
      </c>
      <c r="D262" t="s">
        <v>598</v>
      </c>
      <c r="E262" t="s">
        <v>321</v>
      </c>
      <c r="F262" t="s">
        <v>316</v>
      </c>
      <c r="G262" t="s">
        <v>327</v>
      </c>
      <c r="H262" t="s">
        <v>318</v>
      </c>
      <c r="I262" t="s">
        <v>14</v>
      </c>
      <c r="J262" t="s">
        <v>14</v>
      </c>
      <c r="K262" t="s">
        <v>14</v>
      </c>
      <c r="L262" t="s">
        <v>399</v>
      </c>
    </row>
    <row r="263" spans="1:12" ht="28.8" x14ac:dyDescent="0.3">
      <c r="A263" t="s">
        <v>329</v>
      </c>
      <c r="B263" s="1" t="s">
        <v>323</v>
      </c>
      <c r="C263">
        <v>0</v>
      </c>
      <c r="D263" t="s">
        <v>598</v>
      </c>
      <c r="E263" t="s">
        <v>321</v>
      </c>
      <c r="F263" t="s">
        <v>316</v>
      </c>
      <c r="G263" t="s">
        <v>327</v>
      </c>
      <c r="H263" t="s">
        <v>318</v>
      </c>
      <c r="I263" t="s">
        <v>14</v>
      </c>
      <c r="J263" t="s">
        <v>14</v>
      </c>
      <c r="K263" t="s">
        <v>14</v>
      </c>
      <c r="L263" t="s">
        <v>399</v>
      </c>
    </row>
    <row r="264" spans="1:12" ht="18" customHeight="1" x14ac:dyDescent="0.3">
      <c r="A264" t="s">
        <v>330</v>
      </c>
      <c r="B264" s="1" t="s">
        <v>325</v>
      </c>
      <c r="C264">
        <f>SUM(C261:C263)</f>
        <v>0</v>
      </c>
      <c r="D264" t="s">
        <v>598</v>
      </c>
      <c r="E264" t="s">
        <v>321</v>
      </c>
      <c r="F264" t="s">
        <v>316</v>
      </c>
      <c r="G264" t="s">
        <v>327</v>
      </c>
      <c r="H264" t="s">
        <v>318</v>
      </c>
      <c r="I264" t="s">
        <v>14</v>
      </c>
      <c r="J264" t="s">
        <v>14</v>
      </c>
      <c r="K264" t="s">
        <v>14</v>
      </c>
      <c r="L264" t="s">
        <v>399</v>
      </c>
    </row>
    <row r="266" spans="1:12" ht="42" customHeight="1" x14ac:dyDescent="0.3"/>
    <row r="267" spans="1:12" ht="18" customHeight="1" x14ac:dyDescent="0.3">
      <c r="A267" t="s">
        <v>331</v>
      </c>
      <c r="B267" s="1" t="s">
        <v>315</v>
      </c>
      <c r="C267">
        <f>C255-C261</f>
        <v>198</v>
      </c>
      <c r="D267" t="s">
        <v>598</v>
      </c>
      <c r="E267" t="s">
        <v>321</v>
      </c>
      <c r="F267" t="s">
        <v>316</v>
      </c>
      <c r="G267" t="s">
        <v>332</v>
      </c>
      <c r="H267" t="s">
        <v>318</v>
      </c>
      <c r="I267" t="s">
        <v>14</v>
      </c>
      <c r="J267" t="s">
        <v>14</v>
      </c>
      <c r="K267" t="s">
        <v>14</v>
      </c>
      <c r="L267" t="s">
        <v>399</v>
      </c>
    </row>
    <row r="268" spans="1:12" ht="28.8" x14ac:dyDescent="0.3">
      <c r="A268" t="s">
        <v>333</v>
      </c>
      <c r="B268" s="1" t="s">
        <v>320</v>
      </c>
      <c r="C268">
        <f t="shared" ref="C268:C269" si="9">C256-C262</f>
        <v>376</v>
      </c>
      <c r="D268" t="s">
        <v>598</v>
      </c>
      <c r="E268" t="s">
        <v>321</v>
      </c>
      <c r="F268" t="s">
        <v>316</v>
      </c>
      <c r="G268" t="s">
        <v>332</v>
      </c>
      <c r="H268" t="s">
        <v>318</v>
      </c>
      <c r="I268" t="s">
        <v>14</v>
      </c>
      <c r="J268" t="s">
        <v>14</v>
      </c>
      <c r="K268" t="s">
        <v>14</v>
      </c>
      <c r="L268" t="s">
        <v>399</v>
      </c>
    </row>
    <row r="269" spans="1:12" ht="28.8" x14ac:dyDescent="0.3">
      <c r="A269" t="s">
        <v>334</v>
      </c>
      <c r="B269" s="1" t="s">
        <v>323</v>
      </c>
      <c r="C269">
        <f t="shared" si="9"/>
        <v>725</v>
      </c>
      <c r="D269" t="s">
        <v>598</v>
      </c>
      <c r="E269" t="s">
        <v>321</v>
      </c>
      <c r="F269" t="s">
        <v>316</v>
      </c>
      <c r="G269" t="s">
        <v>332</v>
      </c>
      <c r="H269" t="s">
        <v>318</v>
      </c>
      <c r="I269" t="s">
        <v>14</v>
      </c>
      <c r="J269" t="s">
        <v>14</v>
      </c>
      <c r="K269" t="s">
        <v>14</v>
      </c>
      <c r="L269" t="s">
        <v>399</v>
      </c>
    </row>
    <row r="270" spans="1:12" ht="18" customHeight="1" x14ac:dyDescent="0.3">
      <c r="A270" t="s">
        <v>335</v>
      </c>
      <c r="B270" s="1" t="s">
        <v>325</v>
      </c>
      <c r="C270">
        <f>SUM(C267:C269)</f>
        <v>1299</v>
      </c>
      <c r="D270" t="s">
        <v>598</v>
      </c>
      <c r="E270" t="s">
        <v>321</v>
      </c>
      <c r="F270" t="s">
        <v>316</v>
      </c>
      <c r="G270" t="s">
        <v>332</v>
      </c>
      <c r="H270" t="s">
        <v>318</v>
      </c>
      <c r="I270" t="s">
        <v>14</v>
      </c>
      <c r="J270" t="s">
        <v>14</v>
      </c>
      <c r="K270" t="s">
        <v>14</v>
      </c>
      <c r="L270" t="s">
        <v>399</v>
      </c>
    </row>
    <row r="272" spans="1:12" ht="42" customHeight="1" x14ac:dyDescent="0.3"/>
    <row r="273" spans="1:13" ht="18" customHeight="1" x14ac:dyDescent="0.3">
      <c r="A273" t="s">
        <v>336</v>
      </c>
      <c r="B273" s="1" t="s">
        <v>315</v>
      </c>
      <c r="C273">
        <v>119</v>
      </c>
      <c r="D273" t="s">
        <v>598</v>
      </c>
      <c r="E273" t="s">
        <v>321</v>
      </c>
      <c r="F273" t="s">
        <v>316</v>
      </c>
      <c r="G273" t="s">
        <v>337</v>
      </c>
      <c r="H273" t="s">
        <v>318</v>
      </c>
      <c r="I273" t="s">
        <v>14</v>
      </c>
      <c r="J273" t="s">
        <v>14</v>
      </c>
      <c r="K273" t="s">
        <v>14</v>
      </c>
      <c r="L273" t="s">
        <v>399</v>
      </c>
    </row>
    <row r="274" spans="1:13" ht="28.8" x14ac:dyDescent="0.3">
      <c r="A274" t="s">
        <v>338</v>
      </c>
      <c r="B274" s="1" t="s">
        <v>320</v>
      </c>
      <c r="C274">
        <v>279</v>
      </c>
      <c r="D274" t="s">
        <v>598</v>
      </c>
      <c r="E274" t="s">
        <v>321</v>
      </c>
      <c r="F274" t="s">
        <v>316</v>
      </c>
      <c r="G274" t="s">
        <v>337</v>
      </c>
      <c r="H274" t="s">
        <v>318</v>
      </c>
      <c r="I274" t="s">
        <v>14</v>
      </c>
      <c r="J274" t="s">
        <v>14</v>
      </c>
      <c r="K274" t="s">
        <v>14</v>
      </c>
      <c r="L274" t="s">
        <v>399</v>
      </c>
    </row>
    <row r="275" spans="1:13" ht="28.8" x14ac:dyDescent="0.3">
      <c r="A275" t="s">
        <v>339</v>
      </c>
      <c r="B275" s="1" t="s">
        <v>323</v>
      </c>
      <c r="C275">
        <v>507</v>
      </c>
      <c r="D275" t="s">
        <v>598</v>
      </c>
      <c r="E275" t="s">
        <v>321</v>
      </c>
      <c r="F275" t="s">
        <v>316</v>
      </c>
      <c r="G275" t="s">
        <v>337</v>
      </c>
      <c r="H275" t="s">
        <v>318</v>
      </c>
      <c r="I275" t="s">
        <v>14</v>
      </c>
      <c r="J275" t="s">
        <v>14</v>
      </c>
      <c r="K275" t="s">
        <v>14</v>
      </c>
      <c r="L275" t="s">
        <v>399</v>
      </c>
    </row>
    <row r="276" spans="1:13" ht="18" customHeight="1" x14ac:dyDescent="0.3">
      <c r="A276" t="s">
        <v>340</v>
      </c>
      <c r="B276" s="1" t="s">
        <v>325</v>
      </c>
      <c r="C276">
        <f>SUM(C273:C275)</f>
        <v>905</v>
      </c>
      <c r="D276" t="s">
        <v>598</v>
      </c>
      <c r="E276" t="s">
        <v>321</v>
      </c>
      <c r="F276" t="s">
        <v>316</v>
      </c>
      <c r="G276" t="s">
        <v>337</v>
      </c>
      <c r="H276" t="s">
        <v>318</v>
      </c>
      <c r="I276" t="s">
        <v>14</v>
      </c>
      <c r="J276" t="s">
        <v>14</v>
      </c>
      <c r="K276" t="s">
        <v>14</v>
      </c>
      <c r="L276" t="s">
        <v>399</v>
      </c>
    </row>
    <row r="278" spans="1:13" ht="49.05" customHeight="1" x14ac:dyDescent="0.3"/>
    <row r="279" spans="1:13" ht="18" customHeight="1" x14ac:dyDescent="0.3">
      <c r="A279" t="s">
        <v>341</v>
      </c>
      <c r="B279" s="1" t="s">
        <v>315</v>
      </c>
      <c r="C279">
        <v>27</v>
      </c>
      <c r="D279" t="s">
        <v>598</v>
      </c>
      <c r="E279" t="s">
        <v>321</v>
      </c>
      <c r="F279" t="s">
        <v>316</v>
      </c>
      <c r="G279" t="s">
        <v>342</v>
      </c>
      <c r="H279" t="s">
        <v>318</v>
      </c>
      <c r="I279" t="s">
        <v>14</v>
      </c>
      <c r="J279" t="s">
        <v>14</v>
      </c>
      <c r="K279" t="s">
        <v>14</v>
      </c>
      <c r="L279" t="s">
        <v>399</v>
      </c>
      <c r="M279">
        <v>146</v>
      </c>
    </row>
    <row r="280" spans="1:13" ht="28.8" x14ac:dyDescent="0.3">
      <c r="A280" t="s">
        <v>343</v>
      </c>
      <c r="B280" s="1" t="s">
        <v>320</v>
      </c>
      <c r="C280">
        <v>36</v>
      </c>
      <c r="D280" t="s">
        <v>598</v>
      </c>
      <c r="E280" t="s">
        <v>321</v>
      </c>
      <c r="F280" t="s">
        <v>316</v>
      </c>
      <c r="G280" t="s">
        <v>342</v>
      </c>
      <c r="H280" t="s">
        <v>318</v>
      </c>
      <c r="I280" t="s">
        <v>14</v>
      </c>
      <c r="J280" t="s">
        <v>14</v>
      </c>
      <c r="K280" t="s">
        <v>14</v>
      </c>
      <c r="L280" t="s">
        <v>399</v>
      </c>
      <c r="M280">
        <v>315</v>
      </c>
    </row>
    <row r="281" spans="1:13" ht="28.8" x14ac:dyDescent="0.3">
      <c r="A281" t="s">
        <v>344</v>
      </c>
      <c r="B281" s="1" t="s">
        <v>323</v>
      </c>
      <c r="C281">
        <v>55</v>
      </c>
      <c r="D281" t="s">
        <v>598</v>
      </c>
      <c r="E281" t="s">
        <v>321</v>
      </c>
      <c r="F281" t="s">
        <v>316</v>
      </c>
      <c r="G281" t="s">
        <v>342</v>
      </c>
      <c r="H281" t="s">
        <v>318</v>
      </c>
      <c r="I281" t="s">
        <v>14</v>
      </c>
      <c r="J281" t="s">
        <v>14</v>
      </c>
      <c r="K281" t="s">
        <v>14</v>
      </c>
      <c r="L281" t="s">
        <v>399</v>
      </c>
      <c r="M281">
        <v>562</v>
      </c>
    </row>
    <row r="282" spans="1:13" ht="18" customHeight="1" x14ac:dyDescent="0.3">
      <c r="A282" t="s">
        <v>345</v>
      </c>
      <c r="B282" s="1" t="s">
        <v>325</v>
      </c>
      <c r="C282">
        <f>SUM(C279:C281)</f>
        <v>118</v>
      </c>
      <c r="D282" t="s">
        <v>598</v>
      </c>
      <c r="E282" t="s">
        <v>321</v>
      </c>
      <c r="F282" t="s">
        <v>316</v>
      </c>
      <c r="G282" t="s">
        <v>342</v>
      </c>
      <c r="H282" t="s">
        <v>318</v>
      </c>
      <c r="I282" t="s">
        <v>14</v>
      </c>
      <c r="J282" t="s">
        <v>14</v>
      </c>
      <c r="K282" t="s">
        <v>14</v>
      </c>
      <c r="L282" t="s">
        <v>399</v>
      </c>
    </row>
    <row r="284" spans="1:13" ht="58.5" customHeight="1" x14ac:dyDescent="0.3"/>
    <row r="285" spans="1:13" ht="18" customHeight="1" x14ac:dyDescent="0.3">
      <c r="A285" t="s">
        <v>346</v>
      </c>
      <c r="B285" s="1" t="s">
        <v>315</v>
      </c>
      <c r="C285">
        <v>1</v>
      </c>
      <c r="D285" t="s">
        <v>598</v>
      </c>
      <c r="E285" t="s">
        <v>321</v>
      </c>
      <c r="F285" t="s">
        <v>316</v>
      </c>
      <c r="G285" t="s">
        <v>347</v>
      </c>
      <c r="H285" t="s">
        <v>318</v>
      </c>
      <c r="I285" t="s">
        <v>14</v>
      </c>
      <c r="J285" t="s">
        <v>14</v>
      </c>
      <c r="K285" t="s">
        <v>14</v>
      </c>
      <c r="L285" t="s">
        <v>399</v>
      </c>
      <c r="M285">
        <v>147</v>
      </c>
    </row>
    <row r="286" spans="1:13" ht="28.8" x14ac:dyDescent="0.3">
      <c r="A286" t="s">
        <v>348</v>
      </c>
      <c r="B286" s="1" t="s">
        <v>320</v>
      </c>
      <c r="C286">
        <v>2</v>
      </c>
      <c r="D286" t="s">
        <v>598</v>
      </c>
      <c r="E286" t="s">
        <v>321</v>
      </c>
      <c r="F286" t="s">
        <v>316</v>
      </c>
      <c r="G286" t="s">
        <v>347</v>
      </c>
      <c r="H286" t="s">
        <v>318</v>
      </c>
      <c r="I286" t="s">
        <v>14</v>
      </c>
      <c r="J286" t="s">
        <v>14</v>
      </c>
      <c r="K286" t="s">
        <v>14</v>
      </c>
      <c r="L286" t="s">
        <v>399</v>
      </c>
      <c r="M286">
        <v>317</v>
      </c>
    </row>
    <row r="287" spans="1:13" ht="28.8" x14ac:dyDescent="0.3">
      <c r="A287" t="s">
        <v>349</v>
      </c>
      <c r="B287" s="1" t="s">
        <v>323</v>
      </c>
      <c r="C287">
        <v>8</v>
      </c>
      <c r="D287" t="s">
        <v>598</v>
      </c>
      <c r="E287" t="s">
        <v>321</v>
      </c>
      <c r="F287" t="s">
        <v>316</v>
      </c>
      <c r="G287" t="s">
        <v>347</v>
      </c>
      <c r="H287" t="s">
        <v>318</v>
      </c>
      <c r="I287" t="s">
        <v>14</v>
      </c>
      <c r="J287" t="s">
        <v>14</v>
      </c>
      <c r="K287" t="s">
        <v>14</v>
      </c>
      <c r="L287" t="s">
        <v>399</v>
      </c>
      <c r="M287">
        <v>570</v>
      </c>
    </row>
    <row r="288" spans="1:13" ht="18" customHeight="1" x14ac:dyDescent="0.3">
      <c r="A288" t="s">
        <v>350</v>
      </c>
      <c r="B288" s="1" t="s">
        <v>325</v>
      </c>
      <c r="C288">
        <f>SUM(C285:C287)</f>
        <v>11</v>
      </c>
      <c r="D288" t="s">
        <v>598</v>
      </c>
      <c r="E288" t="s">
        <v>321</v>
      </c>
      <c r="F288" t="s">
        <v>316</v>
      </c>
      <c r="G288" t="s">
        <v>347</v>
      </c>
      <c r="H288" t="s">
        <v>318</v>
      </c>
      <c r="I288" t="s">
        <v>14</v>
      </c>
      <c r="J288" t="s">
        <v>14</v>
      </c>
      <c r="K288" t="s">
        <v>14</v>
      </c>
      <c r="L288" t="s">
        <v>399</v>
      </c>
    </row>
    <row r="290" spans="1:12" ht="49.05" customHeight="1" x14ac:dyDescent="0.3"/>
    <row r="291" spans="1:12" ht="18" customHeight="1" x14ac:dyDescent="0.3">
      <c r="A291" t="s">
        <v>351</v>
      </c>
      <c r="B291" s="1" t="s">
        <v>315</v>
      </c>
      <c r="C291">
        <f>SUM(C285,C279,C273)</f>
        <v>147</v>
      </c>
      <c r="D291" t="s">
        <v>598</v>
      </c>
      <c r="E291" t="s">
        <v>321</v>
      </c>
      <c r="F291" t="s">
        <v>316</v>
      </c>
      <c r="G291" t="s">
        <v>352</v>
      </c>
      <c r="H291" t="s">
        <v>318</v>
      </c>
      <c r="I291" t="s">
        <v>14</v>
      </c>
      <c r="J291" t="s">
        <v>14</v>
      </c>
      <c r="K291" t="s">
        <v>14</v>
      </c>
      <c r="L291" t="s">
        <v>399</v>
      </c>
    </row>
    <row r="292" spans="1:12" ht="28.8" x14ac:dyDescent="0.3">
      <c r="A292" t="s">
        <v>353</v>
      </c>
      <c r="B292" s="1" t="s">
        <v>320</v>
      </c>
      <c r="C292">
        <f t="shared" ref="C292:C293" si="10">SUM(C286,C280,C274)</f>
        <v>317</v>
      </c>
      <c r="D292" t="s">
        <v>598</v>
      </c>
      <c r="E292" t="s">
        <v>321</v>
      </c>
      <c r="F292" t="s">
        <v>316</v>
      </c>
      <c r="G292" t="s">
        <v>352</v>
      </c>
      <c r="H292" t="s">
        <v>318</v>
      </c>
      <c r="I292" t="s">
        <v>14</v>
      </c>
      <c r="J292" t="s">
        <v>14</v>
      </c>
      <c r="K292" t="s">
        <v>14</v>
      </c>
      <c r="L292" t="s">
        <v>399</v>
      </c>
    </row>
    <row r="293" spans="1:12" ht="28.8" x14ac:dyDescent="0.3">
      <c r="A293" t="s">
        <v>354</v>
      </c>
      <c r="B293" s="1" t="s">
        <v>323</v>
      </c>
      <c r="C293">
        <f t="shared" si="10"/>
        <v>570</v>
      </c>
      <c r="D293" t="s">
        <v>598</v>
      </c>
      <c r="E293" t="s">
        <v>321</v>
      </c>
      <c r="F293" t="s">
        <v>316</v>
      </c>
      <c r="G293" t="s">
        <v>352</v>
      </c>
      <c r="H293" t="s">
        <v>318</v>
      </c>
      <c r="I293" t="s">
        <v>14</v>
      </c>
      <c r="J293" t="s">
        <v>14</v>
      </c>
      <c r="K293" t="s">
        <v>14</v>
      </c>
      <c r="L293" t="s">
        <v>399</v>
      </c>
    </row>
    <row r="294" spans="1:12" ht="18" customHeight="1" x14ac:dyDescent="0.3">
      <c r="A294" t="s">
        <v>355</v>
      </c>
      <c r="B294" s="1" t="s">
        <v>325</v>
      </c>
      <c r="C294">
        <f>SUM(C291:C293)</f>
        <v>1034</v>
      </c>
      <c r="D294" t="s">
        <v>598</v>
      </c>
      <c r="E294" t="s">
        <v>321</v>
      </c>
      <c r="F294" t="s">
        <v>316</v>
      </c>
      <c r="G294" t="s">
        <v>352</v>
      </c>
      <c r="H294" t="s">
        <v>318</v>
      </c>
      <c r="I294" t="s">
        <v>14</v>
      </c>
      <c r="J294" t="s">
        <v>14</v>
      </c>
      <c r="K294" t="s">
        <v>14</v>
      </c>
      <c r="L294" t="s">
        <v>399</v>
      </c>
    </row>
    <row r="296" spans="1:12" ht="49.05" customHeight="1" x14ac:dyDescent="0.3"/>
    <row r="297" spans="1:12" ht="18" customHeight="1" x14ac:dyDescent="0.3">
      <c r="A297" t="s">
        <v>356</v>
      </c>
      <c r="B297" s="1" t="s">
        <v>315</v>
      </c>
      <c r="C297" s="11">
        <f>C291/C267</f>
        <v>0.74242424242424243</v>
      </c>
      <c r="D297" t="s">
        <v>598</v>
      </c>
      <c r="E297" t="s">
        <v>321</v>
      </c>
      <c r="F297" t="s">
        <v>316</v>
      </c>
      <c r="G297" t="s">
        <v>357</v>
      </c>
      <c r="H297" t="s">
        <v>318</v>
      </c>
      <c r="I297" t="s">
        <v>14</v>
      </c>
      <c r="J297" t="s">
        <v>14</v>
      </c>
      <c r="K297" t="s">
        <v>14</v>
      </c>
      <c r="L297" t="s">
        <v>609</v>
      </c>
    </row>
    <row r="298" spans="1:12" ht="28.8" x14ac:dyDescent="0.3">
      <c r="A298" t="s">
        <v>358</v>
      </c>
      <c r="B298" s="1" t="s">
        <v>320</v>
      </c>
      <c r="C298" s="11">
        <f>C292/C268</f>
        <v>0.84308510638297873</v>
      </c>
      <c r="D298" t="s">
        <v>598</v>
      </c>
      <c r="E298" t="s">
        <v>321</v>
      </c>
      <c r="F298" t="s">
        <v>316</v>
      </c>
      <c r="G298" t="s">
        <v>357</v>
      </c>
      <c r="H298" t="s">
        <v>318</v>
      </c>
      <c r="I298" t="s">
        <v>14</v>
      </c>
      <c r="J298" t="s">
        <v>14</v>
      </c>
      <c r="K298" t="s">
        <v>14</v>
      </c>
      <c r="L298" t="s">
        <v>609</v>
      </c>
    </row>
    <row r="299" spans="1:12" ht="28.8" x14ac:dyDescent="0.3">
      <c r="A299" t="s">
        <v>359</v>
      </c>
      <c r="B299" s="1" t="s">
        <v>323</v>
      </c>
      <c r="C299" s="11">
        <f>C293/C269</f>
        <v>0.78620689655172415</v>
      </c>
      <c r="D299" t="s">
        <v>598</v>
      </c>
      <c r="E299" t="s">
        <v>321</v>
      </c>
      <c r="F299" t="s">
        <v>316</v>
      </c>
      <c r="G299" t="s">
        <v>357</v>
      </c>
      <c r="H299" t="s">
        <v>318</v>
      </c>
      <c r="I299" t="s">
        <v>14</v>
      </c>
      <c r="J299" t="s">
        <v>14</v>
      </c>
      <c r="K299" t="s">
        <v>14</v>
      </c>
      <c r="L299" t="s">
        <v>609</v>
      </c>
    </row>
    <row r="300" spans="1:12" ht="18" customHeight="1" x14ac:dyDescent="0.3">
      <c r="A300" t="s">
        <v>360</v>
      </c>
      <c r="B300" s="1" t="s">
        <v>325</v>
      </c>
      <c r="C300" s="11">
        <f>C294/C270</f>
        <v>0.79599692070823713</v>
      </c>
      <c r="D300" t="s">
        <v>598</v>
      </c>
      <c r="E300" t="s">
        <v>321</v>
      </c>
      <c r="F300" t="s">
        <v>316</v>
      </c>
      <c r="G300" t="s">
        <v>357</v>
      </c>
      <c r="H300" t="s">
        <v>318</v>
      </c>
      <c r="I300" t="s">
        <v>14</v>
      </c>
      <c r="J300" t="s">
        <v>14</v>
      </c>
      <c r="K300" t="s">
        <v>14</v>
      </c>
      <c r="L300" t="s">
        <v>609</v>
      </c>
    </row>
    <row r="307" spans="1:12" ht="42" customHeight="1" x14ac:dyDescent="0.3"/>
    <row r="308" spans="1:12" ht="18" customHeight="1" x14ac:dyDescent="0.3">
      <c r="A308" t="s">
        <v>616</v>
      </c>
      <c r="B308" s="1" t="s">
        <v>315</v>
      </c>
      <c r="C308">
        <v>186</v>
      </c>
      <c r="D308" t="s">
        <v>598</v>
      </c>
      <c r="E308" t="s">
        <v>321</v>
      </c>
      <c r="F308" t="s">
        <v>316</v>
      </c>
      <c r="G308" t="s">
        <v>317</v>
      </c>
      <c r="H308" t="s">
        <v>361</v>
      </c>
      <c r="I308" t="s">
        <v>14</v>
      </c>
      <c r="J308" t="s">
        <v>14</v>
      </c>
      <c r="K308" t="s">
        <v>14</v>
      </c>
      <c r="L308" t="s">
        <v>399</v>
      </c>
    </row>
    <row r="309" spans="1:12" ht="28.8" x14ac:dyDescent="0.3">
      <c r="A309" t="s">
        <v>617</v>
      </c>
      <c r="B309" s="1" t="s">
        <v>320</v>
      </c>
      <c r="C309">
        <v>390</v>
      </c>
      <c r="D309" t="s">
        <v>598</v>
      </c>
      <c r="E309" t="s">
        <v>321</v>
      </c>
      <c r="F309" t="s">
        <v>316</v>
      </c>
      <c r="G309" t="s">
        <v>317</v>
      </c>
      <c r="H309" t="s">
        <v>361</v>
      </c>
      <c r="I309" t="s">
        <v>14</v>
      </c>
      <c r="J309" t="s">
        <v>14</v>
      </c>
      <c r="K309" t="s">
        <v>14</v>
      </c>
      <c r="L309" t="s">
        <v>399</v>
      </c>
    </row>
    <row r="310" spans="1:12" ht="28.8" x14ac:dyDescent="0.3">
      <c r="A310" t="s">
        <v>618</v>
      </c>
      <c r="B310" s="1" t="s">
        <v>323</v>
      </c>
      <c r="C310">
        <v>709</v>
      </c>
      <c r="D310" t="s">
        <v>598</v>
      </c>
      <c r="E310" t="s">
        <v>321</v>
      </c>
      <c r="F310" t="s">
        <v>316</v>
      </c>
      <c r="G310" t="s">
        <v>317</v>
      </c>
      <c r="H310" t="s">
        <v>361</v>
      </c>
      <c r="I310" t="s">
        <v>14</v>
      </c>
      <c r="J310" t="s">
        <v>14</v>
      </c>
      <c r="K310" t="s">
        <v>14</v>
      </c>
      <c r="L310" t="s">
        <v>399</v>
      </c>
    </row>
    <row r="311" spans="1:12" ht="18" customHeight="1" x14ac:dyDescent="0.3">
      <c r="A311" t="s">
        <v>619</v>
      </c>
      <c r="B311" s="1" t="s">
        <v>325</v>
      </c>
      <c r="C311">
        <f>SUM(C308:C310)</f>
        <v>1285</v>
      </c>
      <c r="D311" t="s">
        <v>598</v>
      </c>
      <c r="E311" t="s">
        <v>321</v>
      </c>
      <c r="F311" t="s">
        <v>316</v>
      </c>
      <c r="G311" t="s">
        <v>317</v>
      </c>
      <c r="H311" t="s">
        <v>361</v>
      </c>
      <c r="I311" t="s">
        <v>14</v>
      </c>
      <c r="J311" t="s">
        <v>14</v>
      </c>
      <c r="K311" t="s">
        <v>14</v>
      </c>
      <c r="L311" t="s">
        <v>399</v>
      </c>
    </row>
    <row r="313" spans="1:12" ht="118.05" customHeight="1" x14ac:dyDescent="0.3"/>
    <row r="314" spans="1:12" ht="18" customHeight="1" x14ac:dyDescent="0.3">
      <c r="A314" t="s">
        <v>620</v>
      </c>
      <c r="B314" s="1" t="s">
        <v>315</v>
      </c>
      <c r="C314">
        <v>0</v>
      </c>
      <c r="D314" t="s">
        <v>598</v>
      </c>
      <c r="E314" t="s">
        <v>321</v>
      </c>
      <c r="F314" t="s">
        <v>316</v>
      </c>
      <c r="G314" t="s">
        <v>327</v>
      </c>
      <c r="H314" t="s">
        <v>361</v>
      </c>
      <c r="I314" t="s">
        <v>14</v>
      </c>
      <c r="J314" t="s">
        <v>14</v>
      </c>
      <c r="K314" t="s">
        <v>14</v>
      </c>
      <c r="L314" t="s">
        <v>399</v>
      </c>
    </row>
    <row r="315" spans="1:12" ht="28.8" x14ac:dyDescent="0.3">
      <c r="A315" t="s">
        <v>621</v>
      </c>
      <c r="B315" s="1" t="s">
        <v>320</v>
      </c>
      <c r="C315">
        <v>0</v>
      </c>
      <c r="D315" t="s">
        <v>598</v>
      </c>
      <c r="E315" t="s">
        <v>321</v>
      </c>
      <c r="F315" t="s">
        <v>316</v>
      </c>
      <c r="G315" t="s">
        <v>327</v>
      </c>
      <c r="H315" t="s">
        <v>361</v>
      </c>
      <c r="I315" t="s">
        <v>14</v>
      </c>
      <c r="J315" t="s">
        <v>14</v>
      </c>
      <c r="K315" t="s">
        <v>14</v>
      </c>
      <c r="L315" t="s">
        <v>399</v>
      </c>
    </row>
    <row r="316" spans="1:12" ht="28.8" x14ac:dyDescent="0.3">
      <c r="A316" t="s">
        <v>622</v>
      </c>
      <c r="B316" s="1" t="s">
        <v>323</v>
      </c>
      <c r="C316">
        <v>0</v>
      </c>
      <c r="D316" t="s">
        <v>598</v>
      </c>
      <c r="E316" t="s">
        <v>321</v>
      </c>
      <c r="F316" t="s">
        <v>316</v>
      </c>
      <c r="G316" t="s">
        <v>327</v>
      </c>
      <c r="H316" t="s">
        <v>361</v>
      </c>
      <c r="I316" t="s">
        <v>14</v>
      </c>
      <c r="J316" t="s">
        <v>14</v>
      </c>
      <c r="K316" t="s">
        <v>14</v>
      </c>
      <c r="L316" t="s">
        <v>399</v>
      </c>
    </row>
    <row r="317" spans="1:12" ht="18" customHeight="1" x14ac:dyDescent="0.3">
      <c r="A317" t="s">
        <v>623</v>
      </c>
      <c r="B317" s="1" t="s">
        <v>325</v>
      </c>
      <c r="C317">
        <f>SUM(C314:C316)</f>
        <v>0</v>
      </c>
      <c r="D317" t="s">
        <v>598</v>
      </c>
      <c r="E317" t="s">
        <v>321</v>
      </c>
      <c r="F317" t="s">
        <v>316</v>
      </c>
      <c r="G317" t="s">
        <v>327</v>
      </c>
      <c r="H317" t="s">
        <v>361</v>
      </c>
      <c r="I317" t="s">
        <v>14</v>
      </c>
      <c r="J317" t="s">
        <v>14</v>
      </c>
      <c r="K317" t="s">
        <v>14</v>
      </c>
      <c r="L317" t="s">
        <v>399</v>
      </c>
    </row>
    <row r="319" spans="1:12" ht="42" customHeight="1" x14ac:dyDescent="0.3"/>
    <row r="320" spans="1:12" ht="18" customHeight="1" x14ac:dyDescent="0.3">
      <c r="A320" t="s">
        <v>624</v>
      </c>
      <c r="B320" s="1" t="s">
        <v>315</v>
      </c>
      <c r="C320">
        <f>C308-C314</f>
        <v>186</v>
      </c>
      <c r="D320" t="s">
        <v>598</v>
      </c>
      <c r="E320" t="s">
        <v>321</v>
      </c>
      <c r="F320" t="s">
        <v>316</v>
      </c>
      <c r="G320" t="s">
        <v>332</v>
      </c>
      <c r="H320" t="s">
        <v>361</v>
      </c>
      <c r="I320" t="s">
        <v>14</v>
      </c>
      <c r="J320" t="s">
        <v>14</v>
      </c>
      <c r="K320" t="s">
        <v>14</v>
      </c>
      <c r="L320" t="s">
        <v>399</v>
      </c>
    </row>
    <row r="321" spans="1:12" ht="28.8" x14ac:dyDescent="0.3">
      <c r="A321" t="s">
        <v>625</v>
      </c>
      <c r="B321" s="1" t="s">
        <v>320</v>
      </c>
      <c r="C321">
        <f t="shared" ref="C321:C322" si="11">C309-C315</f>
        <v>390</v>
      </c>
      <c r="D321" t="s">
        <v>598</v>
      </c>
      <c r="E321" t="s">
        <v>321</v>
      </c>
      <c r="F321" t="s">
        <v>316</v>
      </c>
      <c r="G321" t="s">
        <v>332</v>
      </c>
      <c r="H321" t="s">
        <v>361</v>
      </c>
      <c r="I321" t="s">
        <v>14</v>
      </c>
      <c r="J321" t="s">
        <v>14</v>
      </c>
      <c r="K321" t="s">
        <v>14</v>
      </c>
      <c r="L321" t="s">
        <v>399</v>
      </c>
    </row>
    <row r="322" spans="1:12" ht="28.8" x14ac:dyDescent="0.3">
      <c r="A322" t="s">
        <v>626</v>
      </c>
      <c r="B322" s="1" t="s">
        <v>323</v>
      </c>
      <c r="C322">
        <f t="shared" si="11"/>
        <v>709</v>
      </c>
      <c r="D322" t="s">
        <v>598</v>
      </c>
      <c r="E322" t="s">
        <v>321</v>
      </c>
      <c r="F322" t="s">
        <v>316</v>
      </c>
      <c r="G322" t="s">
        <v>332</v>
      </c>
      <c r="H322" t="s">
        <v>361</v>
      </c>
      <c r="I322" t="s">
        <v>14</v>
      </c>
      <c r="J322" t="s">
        <v>14</v>
      </c>
      <c r="K322" t="s">
        <v>14</v>
      </c>
      <c r="L322" t="s">
        <v>399</v>
      </c>
    </row>
    <row r="323" spans="1:12" ht="18" customHeight="1" x14ac:dyDescent="0.3">
      <c r="A323" t="s">
        <v>627</v>
      </c>
      <c r="B323" s="1" t="s">
        <v>325</v>
      </c>
      <c r="C323">
        <f>SUM(C320:C322)</f>
        <v>1285</v>
      </c>
      <c r="D323" t="s">
        <v>598</v>
      </c>
      <c r="E323" t="s">
        <v>321</v>
      </c>
      <c r="F323" t="s">
        <v>316</v>
      </c>
      <c r="G323" t="s">
        <v>332</v>
      </c>
      <c r="H323" t="s">
        <v>361</v>
      </c>
      <c r="I323" t="s">
        <v>14</v>
      </c>
      <c r="J323" t="s">
        <v>14</v>
      </c>
      <c r="K323" t="s">
        <v>14</v>
      </c>
      <c r="L323" t="s">
        <v>399</v>
      </c>
    </row>
    <row r="325" spans="1:12" ht="42" customHeight="1" x14ac:dyDescent="0.3"/>
    <row r="326" spans="1:12" ht="18" customHeight="1" x14ac:dyDescent="0.3">
      <c r="A326" t="s">
        <v>628</v>
      </c>
      <c r="B326" s="1" t="s">
        <v>315</v>
      </c>
      <c r="C326">
        <v>123</v>
      </c>
      <c r="D326" t="s">
        <v>598</v>
      </c>
      <c r="E326" t="s">
        <v>321</v>
      </c>
      <c r="F326" t="s">
        <v>316</v>
      </c>
      <c r="G326" t="s">
        <v>337</v>
      </c>
      <c r="H326" t="s">
        <v>361</v>
      </c>
      <c r="I326" t="s">
        <v>14</v>
      </c>
      <c r="J326" t="s">
        <v>14</v>
      </c>
      <c r="K326" t="s">
        <v>14</v>
      </c>
      <c r="L326" t="s">
        <v>399</v>
      </c>
    </row>
    <row r="327" spans="1:12" ht="28.8" x14ac:dyDescent="0.3">
      <c r="A327" t="s">
        <v>629</v>
      </c>
      <c r="B327" s="1" t="s">
        <v>320</v>
      </c>
      <c r="C327">
        <v>297</v>
      </c>
      <c r="D327" t="s">
        <v>598</v>
      </c>
      <c r="E327" t="s">
        <v>321</v>
      </c>
      <c r="F327" t="s">
        <v>316</v>
      </c>
      <c r="G327" t="s">
        <v>337</v>
      </c>
      <c r="H327" t="s">
        <v>361</v>
      </c>
      <c r="I327" t="s">
        <v>14</v>
      </c>
      <c r="J327" t="s">
        <v>14</v>
      </c>
      <c r="K327" t="s">
        <v>14</v>
      </c>
      <c r="L327" t="s">
        <v>399</v>
      </c>
    </row>
    <row r="328" spans="1:12" ht="28.8" x14ac:dyDescent="0.3">
      <c r="A328" t="s">
        <v>630</v>
      </c>
      <c r="B328" s="1" t="s">
        <v>323</v>
      </c>
      <c r="C328">
        <v>511</v>
      </c>
      <c r="D328" t="s">
        <v>598</v>
      </c>
      <c r="E328" t="s">
        <v>321</v>
      </c>
      <c r="F328" t="s">
        <v>316</v>
      </c>
      <c r="G328" t="s">
        <v>337</v>
      </c>
      <c r="H328" t="s">
        <v>361</v>
      </c>
      <c r="I328" t="s">
        <v>14</v>
      </c>
      <c r="J328" t="s">
        <v>14</v>
      </c>
      <c r="K328" t="s">
        <v>14</v>
      </c>
      <c r="L328" t="s">
        <v>399</v>
      </c>
    </row>
    <row r="329" spans="1:12" ht="18" customHeight="1" x14ac:dyDescent="0.3">
      <c r="A329" t="s">
        <v>631</v>
      </c>
      <c r="B329" s="1" t="s">
        <v>325</v>
      </c>
      <c r="C329">
        <f>SUM(C326:C328)</f>
        <v>931</v>
      </c>
      <c r="D329" t="s">
        <v>598</v>
      </c>
      <c r="E329" t="s">
        <v>321</v>
      </c>
      <c r="F329" t="s">
        <v>316</v>
      </c>
      <c r="G329" t="s">
        <v>337</v>
      </c>
      <c r="H329" t="s">
        <v>361</v>
      </c>
      <c r="I329" t="s">
        <v>14</v>
      </c>
      <c r="J329" t="s">
        <v>14</v>
      </c>
      <c r="K329" t="s">
        <v>14</v>
      </c>
      <c r="L329" t="s">
        <v>399</v>
      </c>
    </row>
    <row r="331" spans="1:12" ht="49.05" customHeight="1" x14ac:dyDescent="0.3"/>
    <row r="332" spans="1:12" ht="18" customHeight="1" x14ac:dyDescent="0.3">
      <c r="A332" t="s">
        <v>632</v>
      </c>
      <c r="B332" s="1" t="s">
        <v>315</v>
      </c>
      <c r="C332">
        <v>18</v>
      </c>
      <c r="D332" t="s">
        <v>598</v>
      </c>
      <c r="E332" t="s">
        <v>321</v>
      </c>
      <c r="F332" t="s">
        <v>316</v>
      </c>
      <c r="G332" t="s">
        <v>342</v>
      </c>
      <c r="H332" t="s">
        <v>361</v>
      </c>
      <c r="I332" t="s">
        <v>14</v>
      </c>
      <c r="J332" t="s">
        <v>14</v>
      </c>
      <c r="K332" t="s">
        <v>14</v>
      </c>
      <c r="L332" t="s">
        <v>399</v>
      </c>
    </row>
    <row r="333" spans="1:12" ht="28.8" x14ac:dyDescent="0.3">
      <c r="A333" t="s">
        <v>633</v>
      </c>
      <c r="B333" s="1" t="s">
        <v>320</v>
      </c>
      <c r="C333">
        <v>20</v>
      </c>
      <c r="D333" t="s">
        <v>598</v>
      </c>
      <c r="E333" t="s">
        <v>321</v>
      </c>
      <c r="F333" t="s">
        <v>316</v>
      </c>
      <c r="G333" t="s">
        <v>342</v>
      </c>
      <c r="H333" t="s">
        <v>361</v>
      </c>
      <c r="I333" t="s">
        <v>14</v>
      </c>
      <c r="J333" t="s">
        <v>14</v>
      </c>
      <c r="K333" t="s">
        <v>14</v>
      </c>
      <c r="L333" t="s">
        <v>399</v>
      </c>
    </row>
    <row r="334" spans="1:12" ht="28.8" x14ac:dyDescent="0.3">
      <c r="A334" t="s">
        <v>634</v>
      </c>
      <c r="B334" s="1" t="s">
        <v>323</v>
      </c>
      <c r="C334">
        <v>50</v>
      </c>
      <c r="D334" t="s">
        <v>598</v>
      </c>
      <c r="E334" t="s">
        <v>321</v>
      </c>
      <c r="F334" t="s">
        <v>316</v>
      </c>
      <c r="G334" t="s">
        <v>342</v>
      </c>
      <c r="H334" t="s">
        <v>361</v>
      </c>
      <c r="I334" t="s">
        <v>14</v>
      </c>
      <c r="J334" t="s">
        <v>14</v>
      </c>
      <c r="K334" t="s">
        <v>14</v>
      </c>
      <c r="L334" t="s">
        <v>399</v>
      </c>
    </row>
    <row r="335" spans="1:12" ht="18" customHeight="1" x14ac:dyDescent="0.3">
      <c r="A335" t="s">
        <v>635</v>
      </c>
      <c r="B335" s="1" t="s">
        <v>325</v>
      </c>
      <c r="C335">
        <f>SUM(C332:C334)</f>
        <v>88</v>
      </c>
      <c r="D335" t="s">
        <v>598</v>
      </c>
      <c r="E335" t="s">
        <v>321</v>
      </c>
      <c r="F335" t="s">
        <v>316</v>
      </c>
      <c r="G335" t="s">
        <v>342</v>
      </c>
      <c r="H335" t="s">
        <v>361</v>
      </c>
      <c r="I335" t="s">
        <v>14</v>
      </c>
      <c r="J335" t="s">
        <v>14</v>
      </c>
      <c r="K335" t="s">
        <v>14</v>
      </c>
      <c r="L335" t="s">
        <v>399</v>
      </c>
    </row>
    <row r="337" spans="1:12" ht="49.05" customHeight="1" x14ac:dyDescent="0.3"/>
    <row r="338" spans="1:12" ht="18" customHeight="1" x14ac:dyDescent="0.3">
      <c r="A338" t="s">
        <v>636</v>
      </c>
      <c r="B338" s="1" t="s">
        <v>315</v>
      </c>
      <c r="C338">
        <v>3</v>
      </c>
      <c r="D338" t="s">
        <v>598</v>
      </c>
      <c r="E338" t="s">
        <v>321</v>
      </c>
      <c r="F338" t="s">
        <v>316</v>
      </c>
      <c r="G338" t="s">
        <v>347</v>
      </c>
      <c r="H338" t="s">
        <v>361</v>
      </c>
      <c r="I338" t="s">
        <v>14</v>
      </c>
      <c r="J338" t="s">
        <v>14</v>
      </c>
      <c r="K338" t="s">
        <v>14</v>
      </c>
      <c r="L338" t="s">
        <v>399</v>
      </c>
    </row>
    <row r="339" spans="1:12" ht="28.8" x14ac:dyDescent="0.3">
      <c r="A339" t="s">
        <v>637</v>
      </c>
      <c r="B339" s="1" t="s">
        <v>320</v>
      </c>
      <c r="C339">
        <v>1</v>
      </c>
      <c r="D339" t="s">
        <v>598</v>
      </c>
      <c r="E339" t="s">
        <v>321</v>
      </c>
      <c r="F339" t="s">
        <v>316</v>
      </c>
      <c r="G339" t="s">
        <v>347</v>
      </c>
      <c r="H339" t="s">
        <v>361</v>
      </c>
      <c r="I339" t="s">
        <v>14</v>
      </c>
      <c r="J339" t="s">
        <v>14</v>
      </c>
      <c r="K339" t="s">
        <v>14</v>
      </c>
      <c r="L339" t="s">
        <v>399</v>
      </c>
    </row>
    <row r="340" spans="1:12" ht="28.8" x14ac:dyDescent="0.3">
      <c r="A340" t="s">
        <v>638</v>
      </c>
      <c r="B340" s="1" t="s">
        <v>323</v>
      </c>
      <c r="C340">
        <v>3</v>
      </c>
      <c r="D340" t="s">
        <v>598</v>
      </c>
      <c r="E340" t="s">
        <v>321</v>
      </c>
      <c r="F340" t="s">
        <v>316</v>
      </c>
      <c r="G340" t="s">
        <v>347</v>
      </c>
      <c r="H340" t="s">
        <v>361</v>
      </c>
      <c r="I340" t="s">
        <v>14</v>
      </c>
      <c r="J340" t="s">
        <v>14</v>
      </c>
      <c r="K340" t="s">
        <v>14</v>
      </c>
      <c r="L340" t="s">
        <v>399</v>
      </c>
    </row>
    <row r="341" spans="1:12" ht="18" customHeight="1" x14ac:dyDescent="0.3">
      <c r="A341" t="s">
        <v>639</v>
      </c>
      <c r="B341" s="1" t="s">
        <v>325</v>
      </c>
      <c r="C341">
        <f>SUM(C338:C340)</f>
        <v>7</v>
      </c>
      <c r="D341" t="s">
        <v>598</v>
      </c>
      <c r="E341" t="s">
        <v>321</v>
      </c>
      <c r="F341" t="s">
        <v>316</v>
      </c>
      <c r="G341" t="s">
        <v>347</v>
      </c>
      <c r="H341" t="s">
        <v>361</v>
      </c>
      <c r="I341" t="s">
        <v>14</v>
      </c>
      <c r="J341" t="s">
        <v>14</v>
      </c>
      <c r="K341" t="s">
        <v>14</v>
      </c>
      <c r="L341" t="s">
        <v>399</v>
      </c>
    </row>
    <row r="343" spans="1:12" ht="49.05" customHeight="1" x14ac:dyDescent="0.3"/>
    <row r="344" spans="1:12" ht="18" customHeight="1" x14ac:dyDescent="0.3">
      <c r="A344" t="s">
        <v>640</v>
      </c>
      <c r="B344" s="1" t="s">
        <v>315</v>
      </c>
      <c r="C344">
        <f>SUM(C338,C332,C326)</f>
        <v>144</v>
      </c>
      <c r="D344" t="s">
        <v>598</v>
      </c>
      <c r="E344" t="s">
        <v>321</v>
      </c>
      <c r="F344" t="s">
        <v>316</v>
      </c>
      <c r="G344" t="s">
        <v>352</v>
      </c>
      <c r="H344" t="s">
        <v>361</v>
      </c>
      <c r="I344" t="s">
        <v>14</v>
      </c>
      <c r="J344" t="s">
        <v>14</v>
      </c>
      <c r="K344" t="s">
        <v>14</v>
      </c>
      <c r="L344" t="s">
        <v>399</v>
      </c>
    </row>
    <row r="345" spans="1:12" ht="28.8" x14ac:dyDescent="0.3">
      <c r="A345" t="s">
        <v>641</v>
      </c>
      <c r="B345" s="1" t="s">
        <v>320</v>
      </c>
      <c r="C345">
        <f t="shared" ref="C345:C346" si="12">SUM(C339,C333,C327)</f>
        <v>318</v>
      </c>
      <c r="D345" t="s">
        <v>598</v>
      </c>
      <c r="E345" t="s">
        <v>321</v>
      </c>
      <c r="F345" t="s">
        <v>316</v>
      </c>
      <c r="G345" t="s">
        <v>352</v>
      </c>
      <c r="H345" t="s">
        <v>361</v>
      </c>
      <c r="I345" t="s">
        <v>14</v>
      </c>
      <c r="J345" t="s">
        <v>14</v>
      </c>
      <c r="K345" t="s">
        <v>14</v>
      </c>
      <c r="L345" t="s">
        <v>399</v>
      </c>
    </row>
    <row r="346" spans="1:12" ht="28.8" x14ac:dyDescent="0.3">
      <c r="A346" t="s">
        <v>642</v>
      </c>
      <c r="B346" s="1" t="s">
        <v>323</v>
      </c>
      <c r="C346">
        <f t="shared" si="12"/>
        <v>564</v>
      </c>
      <c r="D346" t="s">
        <v>598</v>
      </c>
      <c r="E346" t="s">
        <v>321</v>
      </c>
      <c r="F346" t="s">
        <v>316</v>
      </c>
      <c r="G346" t="s">
        <v>352</v>
      </c>
      <c r="H346" t="s">
        <v>361</v>
      </c>
      <c r="I346" t="s">
        <v>14</v>
      </c>
      <c r="J346" t="s">
        <v>14</v>
      </c>
      <c r="K346" t="s">
        <v>14</v>
      </c>
      <c r="L346" t="s">
        <v>399</v>
      </c>
    </row>
    <row r="347" spans="1:12" ht="18" customHeight="1" x14ac:dyDescent="0.3">
      <c r="A347" t="s">
        <v>643</v>
      </c>
      <c r="B347" s="1" t="s">
        <v>325</v>
      </c>
      <c r="C347">
        <f>SUM(C344:C346)</f>
        <v>1026</v>
      </c>
      <c r="D347" t="s">
        <v>598</v>
      </c>
      <c r="E347" t="s">
        <v>321</v>
      </c>
      <c r="F347" t="s">
        <v>316</v>
      </c>
      <c r="G347" t="s">
        <v>352</v>
      </c>
      <c r="H347" t="s">
        <v>361</v>
      </c>
      <c r="I347" t="s">
        <v>14</v>
      </c>
      <c r="J347" t="s">
        <v>14</v>
      </c>
      <c r="K347" t="s">
        <v>14</v>
      </c>
      <c r="L347" t="s">
        <v>399</v>
      </c>
    </row>
    <row r="349" spans="1:12" ht="49.05" customHeight="1" x14ac:dyDescent="0.3"/>
    <row r="350" spans="1:12" ht="18" customHeight="1" x14ac:dyDescent="0.3">
      <c r="A350" t="s">
        <v>644</v>
      </c>
      <c r="B350" s="1" t="s">
        <v>315</v>
      </c>
      <c r="C350" s="11">
        <f>C344/C320</f>
        <v>0.77419354838709675</v>
      </c>
      <c r="D350" t="s">
        <v>598</v>
      </c>
      <c r="E350" t="s">
        <v>321</v>
      </c>
      <c r="F350" t="s">
        <v>316</v>
      </c>
      <c r="G350" t="s">
        <v>357</v>
      </c>
      <c r="H350" t="s">
        <v>361</v>
      </c>
      <c r="I350" t="s">
        <v>14</v>
      </c>
      <c r="J350" t="s">
        <v>14</v>
      </c>
      <c r="K350" t="s">
        <v>14</v>
      </c>
      <c r="L350" t="s">
        <v>609</v>
      </c>
    </row>
    <row r="351" spans="1:12" ht="28.8" x14ac:dyDescent="0.3">
      <c r="A351" t="s">
        <v>645</v>
      </c>
      <c r="B351" s="1" t="s">
        <v>320</v>
      </c>
      <c r="C351" s="11">
        <f t="shared" ref="C351:C353" si="13">C345/C321</f>
        <v>0.81538461538461537</v>
      </c>
      <c r="D351" t="s">
        <v>598</v>
      </c>
      <c r="E351" t="s">
        <v>321</v>
      </c>
      <c r="F351" t="s">
        <v>316</v>
      </c>
      <c r="G351" t="s">
        <v>357</v>
      </c>
      <c r="H351" t="s">
        <v>361</v>
      </c>
      <c r="I351" t="s">
        <v>14</v>
      </c>
      <c r="J351" t="s">
        <v>14</v>
      </c>
      <c r="K351" t="s">
        <v>14</v>
      </c>
      <c r="L351" t="s">
        <v>609</v>
      </c>
    </row>
    <row r="352" spans="1:12" ht="28.8" x14ac:dyDescent="0.3">
      <c r="A352" t="s">
        <v>646</v>
      </c>
      <c r="B352" s="1" t="s">
        <v>323</v>
      </c>
      <c r="C352" s="11">
        <f t="shared" si="13"/>
        <v>0.79548660084626233</v>
      </c>
      <c r="D352" t="s">
        <v>598</v>
      </c>
      <c r="E352" t="s">
        <v>321</v>
      </c>
      <c r="F352" t="s">
        <v>316</v>
      </c>
      <c r="G352" t="s">
        <v>357</v>
      </c>
      <c r="H352" t="s">
        <v>361</v>
      </c>
      <c r="I352" t="s">
        <v>14</v>
      </c>
      <c r="J352" t="s">
        <v>14</v>
      </c>
      <c r="K352" t="s">
        <v>14</v>
      </c>
      <c r="L352" t="s">
        <v>609</v>
      </c>
    </row>
    <row r="353" spans="1:12" ht="18" customHeight="1" x14ac:dyDescent="0.3">
      <c r="A353" t="s">
        <v>647</v>
      </c>
      <c r="B353" s="1" t="s">
        <v>325</v>
      </c>
      <c r="C353" s="11">
        <f t="shared" si="13"/>
        <v>0.79844357976653701</v>
      </c>
      <c r="D353" t="s">
        <v>598</v>
      </c>
      <c r="E353" t="s">
        <v>321</v>
      </c>
      <c r="F353" t="s">
        <v>316</v>
      </c>
      <c r="G353" t="s">
        <v>357</v>
      </c>
      <c r="H353" t="s">
        <v>361</v>
      </c>
      <c r="I353" t="s">
        <v>14</v>
      </c>
      <c r="J353" t="s">
        <v>14</v>
      </c>
      <c r="K353" t="s">
        <v>14</v>
      </c>
      <c r="L353" t="s">
        <v>609</v>
      </c>
    </row>
    <row r="363" spans="1:12" ht="18" customHeight="1" x14ac:dyDescent="0.3">
      <c r="A363" t="s">
        <v>362</v>
      </c>
      <c r="B363" s="1" t="s">
        <v>610</v>
      </c>
      <c r="D363" t="s">
        <v>598</v>
      </c>
      <c r="E363" t="s">
        <v>321</v>
      </c>
      <c r="F363" t="s">
        <v>364</v>
      </c>
      <c r="G363" t="s">
        <v>317</v>
      </c>
      <c r="H363" t="s">
        <v>318</v>
      </c>
      <c r="I363" t="s">
        <v>14</v>
      </c>
      <c r="J363" t="s">
        <v>14</v>
      </c>
      <c r="K363" t="s">
        <v>14</v>
      </c>
      <c r="L363" t="s">
        <v>399</v>
      </c>
    </row>
    <row r="364" spans="1:12" ht="18" customHeight="1" x14ac:dyDescent="0.3">
      <c r="A364" t="s">
        <v>365</v>
      </c>
      <c r="B364" s="1" t="s">
        <v>363</v>
      </c>
      <c r="D364" t="s">
        <v>598</v>
      </c>
      <c r="E364" t="s">
        <v>321</v>
      </c>
      <c r="F364" t="s">
        <v>364</v>
      </c>
      <c r="G364" t="s">
        <v>317</v>
      </c>
      <c r="H364" t="s">
        <v>366</v>
      </c>
      <c r="I364" t="s">
        <v>14</v>
      </c>
      <c r="J364" t="s">
        <v>14</v>
      </c>
      <c r="K364" t="s">
        <v>14</v>
      </c>
      <c r="L364" t="s">
        <v>399</v>
      </c>
    </row>
    <row r="374" spans="1:12" ht="18" customHeight="1" x14ac:dyDescent="0.3">
      <c r="A374" t="s">
        <v>367</v>
      </c>
      <c r="B374" s="1" t="s">
        <v>610</v>
      </c>
      <c r="D374" t="s">
        <v>598</v>
      </c>
      <c r="E374" t="s">
        <v>321</v>
      </c>
      <c r="F374" t="s">
        <v>364</v>
      </c>
      <c r="G374" t="s">
        <v>327</v>
      </c>
      <c r="H374" t="s">
        <v>318</v>
      </c>
      <c r="I374" t="s">
        <v>14</v>
      </c>
      <c r="J374" t="s">
        <v>14</v>
      </c>
      <c r="K374" t="s">
        <v>14</v>
      </c>
      <c r="L374" t="s">
        <v>399</v>
      </c>
    </row>
    <row r="375" spans="1:12" ht="18" customHeight="1" x14ac:dyDescent="0.3">
      <c r="A375" t="s">
        <v>368</v>
      </c>
      <c r="B375" s="1" t="s">
        <v>363</v>
      </c>
      <c r="D375" t="s">
        <v>598</v>
      </c>
      <c r="E375" t="s">
        <v>321</v>
      </c>
      <c r="F375" t="s">
        <v>364</v>
      </c>
      <c r="G375" t="s">
        <v>327</v>
      </c>
      <c r="H375" t="s">
        <v>366</v>
      </c>
      <c r="I375" t="s">
        <v>14</v>
      </c>
      <c r="J375" t="s">
        <v>14</v>
      </c>
      <c r="K375" t="s">
        <v>14</v>
      </c>
      <c r="L375" t="s">
        <v>399</v>
      </c>
    </row>
    <row r="379" spans="1:12" ht="18" customHeight="1" x14ac:dyDescent="0.3">
      <c r="A379" t="s">
        <v>369</v>
      </c>
      <c r="B379" s="1" t="s">
        <v>610</v>
      </c>
      <c r="C379">
        <f>(C363-C374)</f>
        <v>0</v>
      </c>
      <c r="D379" t="s">
        <v>598</v>
      </c>
      <c r="E379" t="s">
        <v>321</v>
      </c>
      <c r="F379" t="s">
        <v>364</v>
      </c>
      <c r="G379" t="s">
        <v>332</v>
      </c>
      <c r="H379" t="s">
        <v>318</v>
      </c>
      <c r="I379" t="s">
        <v>14</v>
      </c>
      <c r="J379" t="s">
        <v>14</v>
      </c>
      <c r="K379" t="s">
        <v>14</v>
      </c>
      <c r="L379" t="s">
        <v>399</v>
      </c>
    </row>
    <row r="380" spans="1:12" ht="18" customHeight="1" x14ac:dyDescent="0.3">
      <c r="A380" t="s">
        <v>370</v>
      </c>
      <c r="B380" s="1" t="s">
        <v>363</v>
      </c>
      <c r="C380">
        <f>(C364-C375)</f>
        <v>0</v>
      </c>
      <c r="D380" t="s">
        <v>598</v>
      </c>
      <c r="E380" t="s">
        <v>321</v>
      </c>
      <c r="F380" t="s">
        <v>364</v>
      </c>
      <c r="G380" t="s">
        <v>332</v>
      </c>
      <c r="H380" t="s">
        <v>366</v>
      </c>
      <c r="I380" t="s">
        <v>14</v>
      </c>
      <c r="J380" t="s">
        <v>14</v>
      </c>
      <c r="K380" t="s">
        <v>14</v>
      </c>
      <c r="L380" t="s">
        <v>399</v>
      </c>
    </row>
    <row r="384" spans="1:12" ht="18" customHeight="1" x14ac:dyDescent="0.3">
      <c r="A384" t="s">
        <v>371</v>
      </c>
      <c r="B384" s="1" t="s">
        <v>610</v>
      </c>
      <c r="D384" t="s">
        <v>598</v>
      </c>
      <c r="E384" t="s">
        <v>321</v>
      </c>
      <c r="F384" t="s">
        <v>364</v>
      </c>
      <c r="G384" t="s">
        <v>372</v>
      </c>
      <c r="H384" t="s">
        <v>318</v>
      </c>
      <c r="I384" t="s">
        <v>14</v>
      </c>
      <c r="J384" t="s">
        <v>14</v>
      </c>
      <c r="K384" t="s">
        <v>14</v>
      </c>
      <c r="L384" t="s">
        <v>399</v>
      </c>
    </row>
    <row r="385" spans="1:12" ht="18" customHeight="1" x14ac:dyDescent="0.3">
      <c r="A385" t="s">
        <v>373</v>
      </c>
      <c r="B385" s="1" t="s">
        <v>363</v>
      </c>
      <c r="D385" t="s">
        <v>598</v>
      </c>
      <c r="E385" t="s">
        <v>321</v>
      </c>
      <c r="F385" t="s">
        <v>364</v>
      </c>
      <c r="G385" t="s">
        <v>372</v>
      </c>
      <c r="H385" t="s">
        <v>366</v>
      </c>
      <c r="I385" t="s">
        <v>14</v>
      </c>
      <c r="J385" t="s">
        <v>14</v>
      </c>
      <c r="K385" t="s">
        <v>14</v>
      </c>
      <c r="L385" t="s">
        <v>399</v>
      </c>
    </row>
    <row r="389" spans="1:12" ht="18" customHeight="1" x14ac:dyDescent="0.3">
      <c r="A389" t="s">
        <v>374</v>
      </c>
      <c r="B389" s="1" t="s">
        <v>610</v>
      </c>
      <c r="D389" t="s">
        <v>598</v>
      </c>
      <c r="E389" t="s">
        <v>321</v>
      </c>
      <c r="F389" t="s">
        <v>364</v>
      </c>
      <c r="G389" t="s">
        <v>375</v>
      </c>
      <c r="H389" t="s">
        <v>318</v>
      </c>
      <c r="I389" t="s">
        <v>14</v>
      </c>
      <c r="J389" t="s">
        <v>14</v>
      </c>
      <c r="K389" t="s">
        <v>14</v>
      </c>
      <c r="L389" t="s">
        <v>399</v>
      </c>
    </row>
    <row r="390" spans="1:12" ht="18" customHeight="1" x14ac:dyDescent="0.3">
      <c r="A390" t="s">
        <v>376</v>
      </c>
      <c r="B390" s="1" t="s">
        <v>363</v>
      </c>
      <c r="D390" t="s">
        <v>598</v>
      </c>
      <c r="E390" t="s">
        <v>321</v>
      </c>
      <c r="F390" t="s">
        <v>364</v>
      </c>
      <c r="G390" t="s">
        <v>375</v>
      </c>
      <c r="H390" t="s">
        <v>366</v>
      </c>
      <c r="I390" t="s">
        <v>14</v>
      </c>
      <c r="J390" t="s">
        <v>14</v>
      </c>
      <c r="K390" t="s">
        <v>14</v>
      </c>
      <c r="L390" t="s">
        <v>399</v>
      </c>
    </row>
    <row r="394" spans="1:12" ht="16.95" customHeight="1" x14ac:dyDescent="0.3">
      <c r="A394" t="s">
        <v>377</v>
      </c>
      <c r="B394" s="1" t="s">
        <v>610</v>
      </c>
      <c r="D394" t="s">
        <v>598</v>
      </c>
      <c r="E394" t="s">
        <v>321</v>
      </c>
      <c r="F394" t="s">
        <v>364</v>
      </c>
      <c r="G394" t="s">
        <v>378</v>
      </c>
      <c r="H394" t="s">
        <v>318</v>
      </c>
      <c r="I394" t="s">
        <v>14</v>
      </c>
      <c r="J394" t="s">
        <v>14</v>
      </c>
      <c r="K394" t="s">
        <v>14</v>
      </c>
      <c r="L394" t="s">
        <v>399</v>
      </c>
    </row>
    <row r="395" spans="1:12" ht="16.95" customHeight="1" x14ac:dyDescent="0.3">
      <c r="A395" t="s">
        <v>379</v>
      </c>
      <c r="B395" s="1" t="s">
        <v>363</v>
      </c>
      <c r="D395" t="s">
        <v>598</v>
      </c>
      <c r="E395" t="s">
        <v>321</v>
      </c>
      <c r="F395" t="s">
        <v>364</v>
      </c>
      <c r="G395" t="s">
        <v>378</v>
      </c>
      <c r="H395" t="s">
        <v>366</v>
      </c>
      <c r="I395" t="s">
        <v>14</v>
      </c>
      <c r="J395" t="s">
        <v>14</v>
      </c>
      <c r="K395" t="s">
        <v>14</v>
      </c>
      <c r="L395" t="s">
        <v>399</v>
      </c>
    </row>
    <row r="399" spans="1:12" ht="18" customHeight="1" x14ac:dyDescent="0.3">
      <c r="A399" t="s">
        <v>380</v>
      </c>
      <c r="B399" s="1" t="s">
        <v>610</v>
      </c>
      <c r="D399" t="s">
        <v>598</v>
      </c>
      <c r="E399" t="s">
        <v>321</v>
      </c>
      <c r="F399" t="s">
        <v>364</v>
      </c>
      <c r="G399" t="s">
        <v>381</v>
      </c>
      <c r="H399" t="s">
        <v>318</v>
      </c>
      <c r="I399" t="s">
        <v>14</v>
      </c>
      <c r="J399" t="s">
        <v>14</v>
      </c>
      <c r="K399" t="s">
        <v>14</v>
      </c>
      <c r="L399" t="s">
        <v>399</v>
      </c>
    </row>
    <row r="400" spans="1:12" ht="18" customHeight="1" x14ac:dyDescent="0.3">
      <c r="A400" t="s">
        <v>382</v>
      </c>
      <c r="B400" s="1" t="s">
        <v>363</v>
      </c>
      <c r="D400" t="s">
        <v>598</v>
      </c>
      <c r="E400" t="s">
        <v>321</v>
      </c>
      <c r="F400" t="s">
        <v>364</v>
      </c>
      <c r="G400" t="s">
        <v>381</v>
      </c>
      <c r="H400" t="s">
        <v>366</v>
      </c>
      <c r="I400" t="s">
        <v>14</v>
      </c>
      <c r="J400" t="s">
        <v>14</v>
      </c>
      <c r="K400" t="s">
        <v>14</v>
      </c>
      <c r="L400" t="s">
        <v>399</v>
      </c>
    </row>
    <row r="401" spans="1:12" ht="18" customHeight="1" x14ac:dyDescent="0.3"/>
    <row r="405" spans="1:12" ht="18" customHeight="1" x14ac:dyDescent="0.3">
      <c r="A405" t="s">
        <v>383</v>
      </c>
      <c r="B405" s="1" t="s">
        <v>610</v>
      </c>
      <c r="D405" t="s">
        <v>598</v>
      </c>
      <c r="E405" t="s">
        <v>321</v>
      </c>
      <c r="F405" t="s">
        <v>364</v>
      </c>
      <c r="G405" t="s">
        <v>384</v>
      </c>
      <c r="H405" t="s">
        <v>318</v>
      </c>
      <c r="I405" t="s">
        <v>14</v>
      </c>
      <c r="J405" t="s">
        <v>14</v>
      </c>
      <c r="K405" t="s">
        <v>14</v>
      </c>
      <c r="L405" t="s">
        <v>399</v>
      </c>
    </row>
    <row r="406" spans="1:12" ht="18" customHeight="1" x14ac:dyDescent="0.3">
      <c r="A406" t="s">
        <v>385</v>
      </c>
      <c r="B406" s="1" t="s">
        <v>363</v>
      </c>
      <c r="D406" t="s">
        <v>598</v>
      </c>
      <c r="E406" t="s">
        <v>321</v>
      </c>
      <c r="F406" t="s">
        <v>364</v>
      </c>
      <c r="G406" t="s">
        <v>384</v>
      </c>
      <c r="H406" t="s">
        <v>366</v>
      </c>
      <c r="I406" t="s">
        <v>14</v>
      </c>
      <c r="J406" t="s">
        <v>14</v>
      </c>
      <c r="K406" t="s">
        <v>14</v>
      </c>
      <c r="L406" t="s">
        <v>399</v>
      </c>
    </row>
    <row r="407" spans="1:12" ht="18" customHeight="1" x14ac:dyDescent="0.3"/>
    <row r="411" spans="1:12" ht="18" customHeight="1" x14ac:dyDescent="0.3">
      <c r="A411" t="s">
        <v>386</v>
      </c>
      <c r="B411" s="1" t="s">
        <v>610</v>
      </c>
      <c r="D411" t="s">
        <v>598</v>
      </c>
      <c r="E411" t="s">
        <v>321</v>
      </c>
      <c r="F411" t="s">
        <v>364</v>
      </c>
      <c r="G411" t="s">
        <v>387</v>
      </c>
      <c r="H411" t="s">
        <v>318</v>
      </c>
      <c r="I411" t="s">
        <v>14</v>
      </c>
      <c r="J411" t="s">
        <v>14</v>
      </c>
      <c r="K411" t="s">
        <v>14</v>
      </c>
      <c r="L411" t="s">
        <v>399</v>
      </c>
    </row>
    <row r="412" spans="1:12" ht="18" customHeight="1" x14ac:dyDescent="0.3">
      <c r="A412" t="s">
        <v>388</v>
      </c>
      <c r="B412" s="1" t="s">
        <v>363</v>
      </c>
      <c r="D412" t="s">
        <v>598</v>
      </c>
      <c r="E412" t="s">
        <v>321</v>
      </c>
      <c r="F412" t="s">
        <v>364</v>
      </c>
      <c r="G412" t="s">
        <v>387</v>
      </c>
      <c r="H412" t="s">
        <v>366</v>
      </c>
      <c r="I412" t="s">
        <v>14</v>
      </c>
      <c r="J412" t="s">
        <v>14</v>
      </c>
      <c r="K412" t="s">
        <v>14</v>
      </c>
      <c r="L412" t="s">
        <v>399</v>
      </c>
    </row>
    <row r="413" spans="1:12" ht="18" customHeight="1" x14ac:dyDescent="0.3"/>
    <row r="417" spans="1:12" ht="18" customHeight="1" x14ac:dyDescent="0.3">
      <c r="A417" t="s">
        <v>389</v>
      </c>
      <c r="B417" s="1" t="s">
        <v>610</v>
      </c>
      <c r="D417" t="s">
        <v>598</v>
      </c>
      <c r="E417" t="s">
        <v>321</v>
      </c>
      <c r="F417" t="s">
        <v>364</v>
      </c>
      <c r="G417" t="s">
        <v>390</v>
      </c>
      <c r="H417" t="s">
        <v>318</v>
      </c>
      <c r="I417" t="s">
        <v>14</v>
      </c>
      <c r="J417" t="s">
        <v>14</v>
      </c>
      <c r="K417" t="s">
        <v>14</v>
      </c>
      <c r="L417" t="s">
        <v>399</v>
      </c>
    </row>
    <row r="418" spans="1:12" ht="18" customHeight="1" x14ac:dyDescent="0.3">
      <c r="A418" t="s">
        <v>391</v>
      </c>
      <c r="B418" s="1" t="s">
        <v>363</v>
      </c>
      <c r="D418" t="s">
        <v>598</v>
      </c>
      <c r="E418" t="s">
        <v>321</v>
      </c>
      <c r="F418" t="s">
        <v>364</v>
      </c>
      <c r="G418" t="s">
        <v>390</v>
      </c>
      <c r="H418" t="s">
        <v>366</v>
      </c>
      <c r="I418" t="s">
        <v>14</v>
      </c>
      <c r="J418" t="s">
        <v>14</v>
      </c>
      <c r="K418" t="s">
        <v>14</v>
      </c>
      <c r="L418" t="s">
        <v>399</v>
      </c>
    </row>
    <row r="431" spans="1:12" ht="18" customHeight="1" x14ac:dyDescent="0.3"/>
    <row r="432" spans="1:12" ht="72" x14ac:dyDescent="0.3">
      <c r="A432" t="s">
        <v>392</v>
      </c>
      <c r="B432" s="1" t="s">
        <v>611</v>
      </c>
      <c r="C432" s="12">
        <v>0.86091686091686093</v>
      </c>
      <c r="D432" t="s">
        <v>598</v>
      </c>
      <c r="E432" t="s">
        <v>393</v>
      </c>
      <c r="F432" t="s">
        <v>600</v>
      </c>
      <c r="G432" t="s">
        <v>465</v>
      </c>
      <c r="H432" t="s">
        <v>394</v>
      </c>
      <c r="I432" t="s">
        <v>14</v>
      </c>
      <c r="J432" t="s">
        <v>599</v>
      </c>
      <c r="K432" t="s">
        <v>14</v>
      </c>
      <c r="L432" t="s">
        <v>609</v>
      </c>
    </row>
  </sheetData>
  <autoFilter ref="A1:L432" xr:uid="{8A7AEDE5-A4E2-4C3A-8B2F-A8573F9503C7}"/>
  <phoneticPr fontId="1"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A4AE1-1A86-413E-BC64-E4D173D4CF81}">
  <dimension ref="A1:L592"/>
  <sheetViews>
    <sheetView zoomScaleNormal="100" workbookViewId="0">
      <pane ySplit="1" topLeftCell="A2" activePane="bottomLeft" state="frozen"/>
      <selection pane="bottomLeft" activeCell="C4" sqref="C4"/>
    </sheetView>
  </sheetViews>
  <sheetFormatPr defaultRowHeight="14.4" x14ac:dyDescent="0.3"/>
  <cols>
    <col min="1" max="1" width="8.6640625" customWidth="1"/>
    <col min="2" max="2" width="56.6640625" customWidth="1"/>
    <col min="3" max="3" width="45.44140625" customWidth="1"/>
    <col min="4" max="4" width="10.44140625" customWidth="1"/>
    <col min="5" max="5" width="14" customWidth="1"/>
    <col min="6" max="7" width="11.33203125" customWidth="1"/>
    <col min="8" max="8" width="16.44140625" bestFit="1" customWidth="1"/>
    <col min="9" max="10" width="10.44140625" customWidth="1"/>
  </cols>
  <sheetData>
    <row r="1" spans="1:12" x14ac:dyDescent="0.3">
      <c r="A1" t="s">
        <v>0</v>
      </c>
      <c r="B1" t="s">
        <v>1</v>
      </c>
      <c r="C1" t="s">
        <v>2</v>
      </c>
      <c r="D1" t="s">
        <v>596</v>
      </c>
      <c r="E1" t="s">
        <v>3</v>
      </c>
      <c r="F1" t="s">
        <v>4</v>
      </c>
      <c r="G1" t="s">
        <v>5</v>
      </c>
      <c r="H1" t="s">
        <v>6</v>
      </c>
      <c r="I1" t="s">
        <v>7</v>
      </c>
      <c r="J1" t="s">
        <v>8</v>
      </c>
      <c r="K1" t="s">
        <v>9</v>
      </c>
      <c r="L1" t="s">
        <v>10</v>
      </c>
    </row>
    <row r="26" spans="1:12" ht="18" customHeight="1" x14ac:dyDescent="0.3"/>
    <row r="27" spans="1:12" ht="18" customHeight="1" x14ac:dyDescent="0.3">
      <c r="A27" t="s">
        <v>856</v>
      </c>
      <c r="B27" t="s">
        <v>857</v>
      </c>
      <c r="C27" s="13">
        <v>4410</v>
      </c>
      <c r="D27" t="s">
        <v>858</v>
      </c>
      <c r="E27" t="s">
        <v>859</v>
      </c>
      <c r="F27" t="s">
        <v>860</v>
      </c>
      <c r="G27" t="s">
        <v>465</v>
      </c>
      <c r="H27" t="s">
        <v>720</v>
      </c>
      <c r="I27" t="s">
        <v>14</v>
      </c>
      <c r="J27" t="s">
        <v>14</v>
      </c>
      <c r="K27" t="s">
        <v>122</v>
      </c>
      <c r="L27" t="s">
        <v>399</v>
      </c>
    </row>
    <row r="28" spans="1:12" ht="18" customHeight="1" x14ac:dyDescent="0.3">
      <c r="A28" t="s">
        <v>861</v>
      </c>
      <c r="B28" t="s">
        <v>862</v>
      </c>
      <c r="C28" s="13">
        <v>6852</v>
      </c>
      <c r="D28" t="s">
        <v>858</v>
      </c>
      <c r="E28" t="s">
        <v>859</v>
      </c>
      <c r="F28" t="s">
        <v>860</v>
      </c>
      <c r="G28" t="s">
        <v>465</v>
      </c>
      <c r="H28" t="s">
        <v>720</v>
      </c>
      <c r="I28" t="s">
        <v>14</v>
      </c>
      <c r="J28" t="s">
        <v>14</v>
      </c>
      <c r="K28" t="s">
        <v>124</v>
      </c>
      <c r="L28" t="s">
        <v>399</v>
      </c>
    </row>
    <row r="29" spans="1:12" ht="18" customHeight="1" x14ac:dyDescent="0.3">
      <c r="A29" t="s">
        <v>863</v>
      </c>
      <c r="B29" t="s">
        <v>864</v>
      </c>
      <c r="C29">
        <v>12</v>
      </c>
      <c r="D29" t="s">
        <v>858</v>
      </c>
      <c r="E29" t="s">
        <v>859</v>
      </c>
      <c r="F29" t="s">
        <v>860</v>
      </c>
      <c r="G29" t="s">
        <v>465</v>
      </c>
      <c r="H29" t="s">
        <v>720</v>
      </c>
      <c r="I29" t="s">
        <v>14</v>
      </c>
      <c r="J29" t="s">
        <v>14</v>
      </c>
      <c r="K29" t="s">
        <v>126</v>
      </c>
      <c r="L29" t="s">
        <v>399</v>
      </c>
    </row>
    <row r="30" spans="1:12" ht="18" customHeight="1" x14ac:dyDescent="0.3">
      <c r="A30" t="s">
        <v>865</v>
      </c>
      <c r="B30" t="s">
        <v>866</v>
      </c>
      <c r="C30">
        <v>0</v>
      </c>
      <c r="D30" t="s">
        <v>858</v>
      </c>
      <c r="E30" t="s">
        <v>859</v>
      </c>
      <c r="F30" t="s">
        <v>860</v>
      </c>
      <c r="G30" t="s">
        <v>465</v>
      </c>
      <c r="H30" t="s">
        <v>720</v>
      </c>
      <c r="I30" t="s">
        <v>14</v>
      </c>
      <c r="J30" t="s">
        <v>14</v>
      </c>
      <c r="K30" t="s">
        <v>128</v>
      </c>
      <c r="L30" t="s">
        <v>399</v>
      </c>
    </row>
    <row r="32" spans="1:12" ht="18" customHeight="1" x14ac:dyDescent="0.3"/>
    <row r="33" spans="1:12" x14ac:dyDescent="0.3">
      <c r="A33" t="s">
        <v>867</v>
      </c>
      <c r="B33" t="s">
        <v>868</v>
      </c>
      <c r="C33">
        <v>2736</v>
      </c>
      <c r="D33" t="s">
        <v>858</v>
      </c>
      <c r="E33" t="s">
        <v>859</v>
      </c>
      <c r="F33" t="s">
        <v>869</v>
      </c>
      <c r="G33" t="s">
        <v>465</v>
      </c>
      <c r="H33" t="s">
        <v>720</v>
      </c>
      <c r="I33" t="s">
        <v>14</v>
      </c>
      <c r="J33" t="s">
        <v>14</v>
      </c>
      <c r="K33" t="s">
        <v>122</v>
      </c>
      <c r="L33" t="s">
        <v>399</v>
      </c>
    </row>
    <row r="34" spans="1:12" x14ac:dyDescent="0.3">
      <c r="A34" t="s">
        <v>870</v>
      </c>
      <c r="B34" t="s">
        <v>871</v>
      </c>
      <c r="C34">
        <v>3627</v>
      </c>
      <c r="D34" t="s">
        <v>858</v>
      </c>
      <c r="E34" t="s">
        <v>859</v>
      </c>
      <c r="F34" t="s">
        <v>869</v>
      </c>
      <c r="G34" t="s">
        <v>465</v>
      </c>
      <c r="H34" t="s">
        <v>720</v>
      </c>
      <c r="I34" t="s">
        <v>14</v>
      </c>
      <c r="J34" t="s">
        <v>14</v>
      </c>
      <c r="K34" t="s">
        <v>124</v>
      </c>
      <c r="L34" t="s">
        <v>399</v>
      </c>
    </row>
    <row r="35" spans="1:12" x14ac:dyDescent="0.3">
      <c r="A35" t="s">
        <v>872</v>
      </c>
      <c r="B35" t="s">
        <v>873</v>
      </c>
      <c r="C35">
        <v>8</v>
      </c>
      <c r="D35" t="s">
        <v>858</v>
      </c>
      <c r="E35" t="s">
        <v>859</v>
      </c>
      <c r="F35" t="s">
        <v>869</v>
      </c>
      <c r="G35" t="s">
        <v>465</v>
      </c>
      <c r="H35" t="s">
        <v>720</v>
      </c>
      <c r="I35" t="s">
        <v>14</v>
      </c>
      <c r="J35" t="s">
        <v>14</v>
      </c>
      <c r="K35" t="s">
        <v>126</v>
      </c>
      <c r="L35" t="s">
        <v>399</v>
      </c>
    </row>
    <row r="36" spans="1:12" x14ac:dyDescent="0.3">
      <c r="A36" t="s">
        <v>874</v>
      </c>
      <c r="B36" t="s">
        <v>875</v>
      </c>
      <c r="C36">
        <v>0</v>
      </c>
      <c r="D36" t="s">
        <v>858</v>
      </c>
      <c r="E36" t="s">
        <v>859</v>
      </c>
      <c r="F36" t="s">
        <v>869</v>
      </c>
      <c r="G36" t="s">
        <v>465</v>
      </c>
      <c r="H36" t="s">
        <v>720</v>
      </c>
      <c r="I36" t="s">
        <v>14</v>
      </c>
      <c r="J36" t="s">
        <v>14</v>
      </c>
      <c r="K36" t="s">
        <v>128</v>
      </c>
      <c r="L36" t="s">
        <v>399</v>
      </c>
    </row>
    <row r="38" spans="1:12" ht="18" customHeight="1" x14ac:dyDescent="0.3"/>
    <row r="39" spans="1:12" ht="18" customHeight="1" x14ac:dyDescent="0.3">
      <c r="A39" t="s">
        <v>876</v>
      </c>
      <c r="B39" t="s">
        <v>877</v>
      </c>
      <c r="C39">
        <v>540</v>
      </c>
      <c r="D39" t="s">
        <v>858</v>
      </c>
      <c r="E39" t="s">
        <v>859</v>
      </c>
      <c r="F39" t="s">
        <v>878</v>
      </c>
      <c r="G39" t="s">
        <v>465</v>
      </c>
      <c r="H39" t="s">
        <v>720</v>
      </c>
      <c r="I39" t="s">
        <v>14</v>
      </c>
      <c r="J39" t="s">
        <v>14</v>
      </c>
      <c r="K39" t="s">
        <v>122</v>
      </c>
      <c r="L39" t="s">
        <v>399</v>
      </c>
    </row>
    <row r="40" spans="1:12" ht="18" customHeight="1" x14ac:dyDescent="0.3">
      <c r="A40" t="s">
        <v>879</v>
      </c>
      <c r="B40" t="s">
        <v>880</v>
      </c>
      <c r="C40">
        <v>0</v>
      </c>
      <c r="D40" t="s">
        <v>858</v>
      </c>
      <c r="E40" t="s">
        <v>859</v>
      </c>
      <c r="F40" t="s">
        <v>878</v>
      </c>
      <c r="G40" t="s">
        <v>465</v>
      </c>
      <c r="H40" t="s">
        <v>720</v>
      </c>
      <c r="I40" t="s">
        <v>14</v>
      </c>
      <c r="J40" t="s">
        <v>395</v>
      </c>
      <c r="K40" t="s">
        <v>122</v>
      </c>
      <c r="L40" t="s">
        <v>399</v>
      </c>
    </row>
    <row r="41" spans="1:12" ht="18" customHeight="1" x14ac:dyDescent="0.3">
      <c r="A41" t="s">
        <v>881</v>
      </c>
      <c r="B41" t="s">
        <v>882</v>
      </c>
      <c r="C41">
        <v>725</v>
      </c>
      <c r="D41" t="s">
        <v>858</v>
      </c>
      <c r="E41" t="s">
        <v>859</v>
      </c>
      <c r="F41" t="s">
        <v>878</v>
      </c>
      <c r="G41" t="s">
        <v>465</v>
      </c>
      <c r="H41" t="s">
        <v>720</v>
      </c>
      <c r="I41" t="s">
        <v>14</v>
      </c>
      <c r="J41" t="s">
        <v>599</v>
      </c>
      <c r="K41" t="s">
        <v>124</v>
      </c>
      <c r="L41" t="s">
        <v>399</v>
      </c>
    </row>
    <row r="42" spans="1:12" ht="18" customHeight="1" x14ac:dyDescent="0.3">
      <c r="A42" t="s">
        <v>883</v>
      </c>
      <c r="B42" t="s">
        <v>884</v>
      </c>
      <c r="C42">
        <v>0</v>
      </c>
      <c r="D42" t="s">
        <v>858</v>
      </c>
      <c r="E42" t="s">
        <v>859</v>
      </c>
      <c r="F42" t="s">
        <v>878</v>
      </c>
      <c r="G42" t="s">
        <v>465</v>
      </c>
      <c r="H42" t="s">
        <v>720</v>
      </c>
      <c r="I42" t="s">
        <v>14</v>
      </c>
      <c r="J42" t="s">
        <v>395</v>
      </c>
      <c r="K42" t="s">
        <v>124</v>
      </c>
      <c r="L42" t="s">
        <v>399</v>
      </c>
    </row>
    <row r="43" spans="1:12" ht="18" customHeight="1" x14ac:dyDescent="0.3">
      <c r="A43" t="s">
        <v>885</v>
      </c>
      <c r="B43" t="s">
        <v>886</v>
      </c>
      <c r="C43">
        <v>2</v>
      </c>
      <c r="D43" t="s">
        <v>858</v>
      </c>
      <c r="E43" t="s">
        <v>859</v>
      </c>
      <c r="F43" t="s">
        <v>878</v>
      </c>
      <c r="G43" t="s">
        <v>465</v>
      </c>
      <c r="H43" t="s">
        <v>720</v>
      </c>
      <c r="I43" t="s">
        <v>14</v>
      </c>
      <c r="J43" t="s">
        <v>599</v>
      </c>
      <c r="K43" t="s">
        <v>126</v>
      </c>
      <c r="L43" t="s">
        <v>399</v>
      </c>
    </row>
    <row r="44" spans="1:12" ht="18" customHeight="1" x14ac:dyDescent="0.3">
      <c r="A44" t="s">
        <v>887</v>
      </c>
      <c r="B44" t="s">
        <v>888</v>
      </c>
      <c r="C44">
        <v>0</v>
      </c>
      <c r="D44" t="s">
        <v>858</v>
      </c>
      <c r="E44" t="s">
        <v>859</v>
      </c>
      <c r="F44" t="s">
        <v>878</v>
      </c>
      <c r="G44" t="s">
        <v>465</v>
      </c>
      <c r="H44" t="s">
        <v>720</v>
      </c>
      <c r="I44" t="s">
        <v>14</v>
      </c>
      <c r="J44" t="s">
        <v>395</v>
      </c>
      <c r="K44" t="s">
        <v>126</v>
      </c>
      <c r="L44" t="s">
        <v>399</v>
      </c>
    </row>
    <row r="45" spans="1:12" ht="18" customHeight="1" x14ac:dyDescent="0.3">
      <c r="A45" t="s">
        <v>889</v>
      </c>
      <c r="B45" t="s">
        <v>890</v>
      </c>
      <c r="C45">
        <v>0</v>
      </c>
      <c r="D45" t="s">
        <v>858</v>
      </c>
      <c r="E45" t="s">
        <v>859</v>
      </c>
      <c r="F45" t="s">
        <v>878</v>
      </c>
      <c r="G45" t="s">
        <v>465</v>
      </c>
      <c r="H45" t="s">
        <v>720</v>
      </c>
      <c r="I45" t="s">
        <v>14</v>
      </c>
      <c r="J45" t="s">
        <v>599</v>
      </c>
      <c r="K45" t="s">
        <v>128</v>
      </c>
      <c r="L45" t="s">
        <v>399</v>
      </c>
    </row>
    <row r="46" spans="1:12" ht="18" customHeight="1" x14ac:dyDescent="0.3">
      <c r="A46" t="s">
        <v>891</v>
      </c>
      <c r="B46" t="s">
        <v>892</v>
      </c>
      <c r="C46">
        <v>0</v>
      </c>
      <c r="D46" t="s">
        <v>858</v>
      </c>
      <c r="E46" t="s">
        <v>859</v>
      </c>
      <c r="F46" t="s">
        <v>878</v>
      </c>
      <c r="G46" t="s">
        <v>465</v>
      </c>
      <c r="H46" t="s">
        <v>720</v>
      </c>
      <c r="I46" t="s">
        <v>14</v>
      </c>
      <c r="J46" t="s">
        <v>395</v>
      </c>
      <c r="K46" t="s">
        <v>128</v>
      </c>
      <c r="L46" t="s">
        <v>399</v>
      </c>
    </row>
    <row r="48" spans="1:12" ht="18" customHeight="1" x14ac:dyDescent="0.3"/>
    <row r="49" spans="1:12" ht="18" customHeight="1" x14ac:dyDescent="0.3">
      <c r="A49" t="s">
        <v>893</v>
      </c>
      <c r="B49" t="s">
        <v>894</v>
      </c>
      <c r="C49">
        <f>SUM(C27:C30)</f>
        <v>11274</v>
      </c>
      <c r="D49" t="s">
        <v>858</v>
      </c>
      <c r="E49" t="s">
        <v>859</v>
      </c>
      <c r="F49" t="s">
        <v>860</v>
      </c>
      <c r="G49" t="s">
        <v>465</v>
      </c>
      <c r="H49" t="s">
        <v>720</v>
      </c>
      <c r="I49" t="s">
        <v>14</v>
      </c>
      <c r="J49" t="s">
        <v>14</v>
      </c>
      <c r="K49" t="s">
        <v>14</v>
      </c>
      <c r="L49" t="s">
        <v>399</v>
      </c>
    </row>
    <row r="50" spans="1:12" ht="18" customHeight="1" x14ac:dyDescent="0.3">
      <c r="A50" t="s">
        <v>895</v>
      </c>
      <c r="B50" t="s">
        <v>896</v>
      </c>
      <c r="C50">
        <f>SUM(C33:C36)</f>
        <v>6371</v>
      </c>
      <c r="D50" t="s">
        <v>858</v>
      </c>
      <c r="E50" t="s">
        <v>859</v>
      </c>
      <c r="F50" t="s">
        <v>869</v>
      </c>
      <c r="G50" t="s">
        <v>465</v>
      </c>
      <c r="H50" t="s">
        <v>720</v>
      </c>
      <c r="I50" t="s">
        <v>14</v>
      </c>
      <c r="J50" t="s">
        <v>14</v>
      </c>
      <c r="K50" t="s">
        <v>14</v>
      </c>
      <c r="L50" t="s">
        <v>399</v>
      </c>
    </row>
    <row r="51" spans="1:12" ht="18" customHeight="1" x14ac:dyDescent="0.3">
      <c r="A51" t="s">
        <v>897</v>
      </c>
      <c r="B51" t="s">
        <v>898</v>
      </c>
      <c r="C51">
        <f>SUM(C39:C46)</f>
        <v>1267</v>
      </c>
      <c r="D51" t="s">
        <v>858</v>
      </c>
      <c r="E51" t="s">
        <v>859</v>
      </c>
      <c r="F51" t="s">
        <v>878</v>
      </c>
      <c r="G51" t="s">
        <v>465</v>
      </c>
      <c r="H51" t="s">
        <v>720</v>
      </c>
      <c r="I51" t="s">
        <v>14</v>
      </c>
      <c r="J51" t="s">
        <v>14</v>
      </c>
      <c r="K51" t="s">
        <v>14</v>
      </c>
      <c r="L51" t="s">
        <v>399</v>
      </c>
    </row>
    <row r="58" spans="1:12" x14ac:dyDescent="0.3">
      <c r="B58" s="14"/>
    </row>
    <row r="59" spans="1:12" ht="18" customHeight="1" x14ac:dyDescent="0.3"/>
    <row r="60" spans="1:12" ht="18" customHeight="1" x14ac:dyDescent="0.3">
      <c r="A60" t="s">
        <v>899</v>
      </c>
      <c r="B60" t="s">
        <v>900</v>
      </c>
      <c r="C60">
        <v>5382</v>
      </c>
      <c r="D60" t="s">
        <v>858</v>
      </c>
      <c r="E60" t="s">
        <v>859</v>
      </c>
      <c r="F60" t="s">
        <v>860</v>
      </c>
      <c r="G60" t="s">
        <v>465</v>
      </c>
      <c r="H60" t="s">
        <v>720</v>
      </c>
      <c r="I60" t="s">
        <v>901</v>
      </c>
      <c r="J60" t="s">
        <v>14</v>
      </c>
      <c r="K60" t="s">
        <v>14</v>
      </c>
      <c r="L60" t="s">
        <v>399</v>
      </c>
    </row>
    <row r="61" spans="1:12" ht="18" customHeight="1" x14ac:dyDescent="0.3">
      <c r="A61" t="s">
        <v>902</v>
      </c>
      <c r="B61" t="s">
        <v>903</v>
      </c>
      <c r="C61">
        <v>2687</v>
      </c>
      <c r="D61" t="s">
        <v>858</v>
      </c>
      <c r="E61" t="s">
        <v>859</v>
      </c>
      <c r="F61" t="s">
        <v>869</v>
      </c>
      <c r="G61" t="s">
        <v>465</v>
      </c>
      <c r="H61" t="s">
        <v>720</v>
      </c>
      <c r="I61" t="s">
        <v>901</v>
      </c>
      <c r="J61" t="s">
        <v>14</v>
      </c>
      <c r="K61" t="s">
        <v>14</v>
      </c>
      <c r="L61" t="s">
        <v>399</v>
      </c>
    </row>
    <row r="62" spans="1:12" ht="18" customHeight="1" x14ac:dyDescent="0.3">
      <c r="A62" t="s">
        <v>904</v>
      </c>
      <c r="B62" t="s">
        <v>905</v>
      </c>
      <c r="C62">
        <v>571</v>
      </c>
      <c r="D62" t="s">
        <v>858</v>
      </c>
      <c r="E62" t="s">
        <v>859</v>
      </c>
      <c r="F62" t="s">
        <v>878</v>
      </c>
      <c r="G62" t="s">
        <v>465</v>
      </c>
      <c r="H62" t="s">
        <v>720</v>
      </c>
      <c r="I62" t="s">
        <v>901</v>
      </c>
      <c r="J62" t="s">
        <v>14</v>
      </c>
      <c r="K62" t="s">
        <v>14</v>
      </c>
      <c r="L62" t="s">
        <v>399</v>
      </c>
    </row>
    <row r="64" spans="1:12" ht="18" customHeight="1" x14ac:dyDescent="0.3"/>
    <row r="65" spans="1:12" ht="18" customHeight="1" x14ac:dyDescent="0.3">
      <c r="A65" t="s">
        <v>906</v>
      </c>
      <c r="B65" t="s">
        <v>900</v>
      </c>
      <c r="C65">
        <v>5512</v>
      </c>
      <c r="D65" t="s">
        <v>858</v>
      </c>
      <c r="E65" t="s">
        <v>859</v>
      </c>
      <c r="F65" t="s">
        <v>860</v>
      </c>
      <c r="G65" t="s">
        <v>465</v>
      </c>
      <c r="H65" t="s">
        <v>720</v>
      </c>
      <c r="I65" t="s">
        <v>907</v>
      </c>
      <c r="J65" t="s">
        <v>14</v>
      </c>
      <c r="K65" t="s">
        <v>14</v>
      </c>
      <c r="L65" t="s">
        <v>399</v>
      </c>
    </row>
    <row r="66" spans="1:12" ht="18" customHeight="1" x14ac:dyDescent="0.3">
      <c r="A66" t="s">
        <v>908</v>
      </c>
      <c r="B66" t="s">
        <v>903</v>
      </c>
      <c r="C66">
        <v>3472</v>
      </c>
      <c r="D66" t="s">
        <v>858</v>
      </c>
      <c r="E66" t="s">
        <v>859</v>
      </c>
      <c r="F66" t="s">
        <v>869</v>
      </c>
      <c r="G66" t="s">
        <v>465</v>
      </c>
      <c r="H66" t="s">
        <v>720</v>
      </c>
      <c r="I66" t="s">
        <v>907</v>
      </c>
      <c r="J66" t="s">
        <v>14</v>
      </c>
      <c r="K66" t="s">
        <v>14</v>
      </c>
      <c r="L66" t="s">
        <v>399</v>
      </c>
    </row>
    <row r="67" spans="1:12" ht="18" customHeight="1" x14ac:dyDescent="0.3">
      <c r="A67" t="s">
        <v>909</v>
      </c>
      <c r="B67" t="s">
        <v>905</v>
      </c>
      <c r="C67">
        <v>659</v>
      </c>
      <c r="D67" t="s">
        <v>858</v>
      </c>
      <c r="E67" t="s">
        <v>859</v>
      </c>
      <c r="F67" t="s">
        <v>878</v>
      </c>
      <c r="G67" t="s">
        <v>465</v>
      </c>
      <c r="H67" t="s">
        <v>720</v>
      </c>
      <c r="I67" t="s">
        <v>907</v>
      </c>
      <c r="J67" t="s">
        <v>14</v>
      </c>
      <c r="K67" t="s">
        <v>14</v>
      </c>
      <c r="L67" t="s">
        <v>399</v>
      </c>
    </row>
    <row r="69" spans="1:12" ht="18" customHeight="1" x14ac:dyDescent="0.3"/>
    <row r="70" spans="1:12" ht="18" customHeight="1" x14ac:dyDescent="0.3">
      <c r="A70" t="s">
        <v>910</v>
      </c>
      <c r="B70" t="s">
        <v>900</v>
      </c>
      <c r="C70">
        <v>380</v>
      </c>
      <c r="D70" t="s">
        <v>858</v>
      </c>
      <c r="E70" t="s">
        <v>859</v>
      </c>
      <c r="F70" t="s">
        <v>860</v>
      </c>
      <c r="G70" t="s">
        <v>465</v>
      </c>
      <c r="H70" t="s">
        <v>720</v>
      </c>
      <c r="I70" t="s">
        <v>255</v>
      </c>
      <c r="J70" t="s">
        <v>14</v>
      </c>
      <c r="K70" t="s">
        <v>14</v>
      </c>
      <c r="L70" t="s">
        <v>399</v>
      </c>
    </row>
    <row r="71" spans="1:12" ht="18" customHeight="1" x14ac:dyDescent="0.3">
      <c r="A71" t="s">
        <v>911</v>
      </c>
      <c r="B71" t="s">
        <v>903</v>
      </c>
      <c r="C71">
        <v>212</v>
      </c>
      <c r="D71" t="s">
        <v>858</v>
      </c>
      <c r="E71" t="s">
        <v>859</v>
      </c>
      <c r="F71" t="s">
        <v>869</v>
      </c>
      <c r="G71" t="s">
        <v>465</v>
      </c>
      <c r="H71" t="s">
        <v>720</v>
      </c>
      <c r="I71" t="s">
        <v>255</v>
      </c>
      <c r="J71" t="s">
        <v>14</v>
      </c>
      <c r="K71" t="s">
        <v>14</v>
      </c>
      <c r="L71" t="s">
        <v>399</v>
      </c>
    </row>
    <row r="72" spans="1:12" ht="18" customHeight="1" x14ac:dyDescent="0.3">
      <c r="A72" t="s">
        <v>912</v>
      </c>
      <c r="B72" t="s">
        <v>905</v>
      </c>
      <c r="C72">
        <v>37</v>
      </c>
      <c r="D72" t="s">
        <v>858</v>
      </c>
      <c r="E72" t="s">
        <v>859</v>
      </c>
      <c r="F72" t="s">
        <v>878</v>
      </c>
      <c r="G72" t="s">
        <v>465</v>
      </c>
      <c r="H72" t="s">
        <v>720</v>
      </c>
      <c r="I72" t="s">
        <v>255</v>
      </c>
      <c r="J72" t="s">
        <v>14</v>
      </c>
      <c r="K72" t="s">
        <v>14</v>
      </c>
      <c r="L72" t="s">
        <v>399</v>
      </c>
    </row>
    <row r="74" spans="1:12" ht="18" customHeight="1" x14ac:dyDescent="0.3"/>
    <row r="75" spans="1:12" ht="18" customHeight="1" x14ac:dyDescent="0.3">
      <c r="A75" t="s">
        <v>913</v>
      </c>
      <c r="B75" t="s">
        <v>900</v>
      </c>
      <c r="C75">
        <v>0</v>
      </c>
      <c r="D75" t="s">
        <v>858</v>
      </c>
      <c r="E75" t="s">
        <v>859</v>
      </c>
      <c r="F75" t="s">
        <v>860</v>
      </c>
      <c r="G75" t="s">
        <v>465</v>
      </c>
      <c r="H75" t="s">
        <v>720</v>
      </c>
      <c r="I75" t="s">
        <v>128</v>
      </c>
      <c r="J75" t="s">
        <v>14</v>
      </c>
      <c r="K75" t="s">
        <v>14</v>
      </c>
      <c r="L75" t="s">
        <v>399</v>
      </c>
    </row>
    <row r="76" spans="1:12" ht="18" customHeight="1" x14ac:dyDescent="0.3">
      <c r="A76" t="s">
        <v>914</v>
      </c>
      <c r="B76" t="s">
        <v>903</v>
      </c>
      <c r="C76">
        <v>0</v>
      </c>
      <c r="D76" t="s">
        <v>858</v>
      </c>
      <c r="E76" t="s">
        <v>859</v>
      </c>
      <c r="F76" t="s">
        <v>869</v>
      </c>
      <c r="G76" t="s">
        <v>465</v>
      </c>
      <c r="H76" t="s">
        <v>720</v>
      </c>
      <c r="I76" t="s">
        <v>128</v>
      </c>
      <c r="J76" t="s">
        <v>14</v>
      </c>
      <c r="K76" t="s">
        <v>14</v>
      </c>
      <c r="L76" t="s">
        <v>399</v>
      </c>
    </row>
    <row r="77" spans="1:12" ht="18" customHeight="1" x14ac:dyDescent="0.3">
      <c r="A77" t="s">
        <v>915</v>
      </c>
      <c r="B77" t="s">
        <v>905</v>
      </c>
      <c r="C77">
        <v>0</v>
      </c>
      <c r="D77" t="s">
        <v>858</v>
      </c>
      <c r="E77" t="s">
        <v>859</v>
      </c>
      <c r="F77" t="s">
        <v>878</v>
      </c>
      <c r="G77" t="s">
        <v>465</v>
      </c>
      <c r="H77" t="s">
        <v>720</v>
      </c>
      <c r="I77" t="s">
        <v>128</v>
      </c>
      <c r="J77" t="s">
        <v>14</v>
      </c>
      <c r="K77" t="s">
        <v>14</v>
      </c>
      <c r="L77" t="s">
        <v>399</v>
      </c>
    </row>
    <row r="84" spans="1:12" ht="18" customHeight="1" x14ac:dyDescent="0.3"/>
    <row r="85" spans="1:12" ht="18" customHeight="1" x14ac:dyDescent="0.3">
      <c r="A85" t="s">
        <v>916</v>
      </c>
      <c r="B85" t="s">
        <v>917</v>
      </c>
      <c r="C85" t="s">
        <v>918</v>
      </c>
      <c r="D85" t="s">
        <v>858</v>
      </c>
      <c r="E85" t="s">
        <v>919</v>
      </c>
      <c r="F85" t="s">
        <v>920</v>
      </c>
      <c r="G85" t="s">
        <v>465</v>
      </c>
      <c r="H85" s="1" t="s">
        <v>720</v>
      </c>
      <c r="I85" t="s">
        <v>14</v>
      </c>
      <c r="J85" t="s">
        <v>14</v>
      </c>
      <c r="K85" t="s">
        <v>14</v>
      </c>
      <c r="L85" t="s">
        <v>32</v>
      </c>
    </row>
    <row r="91" spans="1:12" ht="18" customHeight="1" x14ac:dyDescent="0.3">
      <c r="A91" t="s">
        <v>921</v>
      </c>
      <c r="B91" t="s">
        <v>922</v>
      </c>
      <c r="C91">
        <v>3867</v>
      </c>
      <c r="D91" t="s">
        <v>858</v>
      </c>
      <c r="E91" t="s">
        <v>919</v>
      </c>
      <c r="F91" t="s">
        <v>860</v>
      </c>
      <c r="G91" t="s">
        <v>465</v>
      </c>
      <c r="H91" s="1" t="s">
        <v>720</v>
      </c>
      <c r="I91" t="s">
        <v>14</v>
      </c>
      <c r="J91" t="s">
        <v>14</v>
      </c>
      <c r="K91" t="s">
        <v>14</v>
      </c>
      <c r="L91" t="s">
        <v>399</v>
      </c>
    </row>
    <row r="92" spans="1:12" ht="18" customHeight="1" x14ac:dyDescent="0.3">
      <c r="A92" t="s">
        <v>923</v>
      </c>
      <c r="B92" t="s">
        <v>924</v>
      </c>
      <c r="C92">
        <v>1014</v>
      </c>
      <c r="D92" t="s">
        <v>858</v>
      </c>
      <c r="E92" t="s">
        <v>919</v>
      </c>
      <c r="F92" t="s">
        <v>925</v>
      </c>
      <c r="G92" t="s">
        <v>465</v>
      </c>
      <c r="H92" s="1" t="s">
        <v>720</v>
      </c>
      <c r="I92" t="s">
        <v>14</v>
      </c>
      <c r="J92" t="s">
        <v>14</v>
      </c>
      <c r="K92" t="s">
        <v>14</v>
      </c>
      <c r="L92" t="s">
        <v>399</v>
      </c>
    </row>
    <row r="93" spans="1:12" ht="18" customHeight="1" x14ac:dyDescent="0.3">
      <c r="A93" t="s">
        <v>926</v>
      </c>
      <c r="B93" t="s">
        <v>927</v>
      </c>
      <c r="C93">
        <v>215</v>
      </c>
      <c r="D93" t="s">
        <v>858</v>
      </c>
      <c r="E93" t="s">
        <v>919</v>
      </c>
      <c r="F93" t="s">
        <v>869</v>
      </c>
      <c r="G93" t="s">
        <v>465</v>
      </c>
      <c r="H93" s="1" t="s">
        <v>720</v>
      </c>
      <c r="I93" t="s">
        <v>14</v>
      </c>
      <c r="J93" t="s">
        <v>14</v>
      </c>
      <c r="K93" t="s">
        <v>14</v>
      </c>
      <c r="L93" t="s">
        <v>399</v>
      </c>
    </row>
    <row r="95" spans="1:12" ht="18" customHeight="1" x14ac:dyDescent="0.3"/>
    <row r="96" spans="1:12" ht="18" customHeight="1" x14ac:dyDescent="0.3">
      <c r="A96" t="s">
        <v>928</v>
      </c>
      <c r="B96" t="s">
        <v>929</v>
      </c>
      <c r="C96" t="s">
        <v>843</v>
      </c>
      <c r="D96" t="s">
        <v>858</v>
      </c>
      <c r="E96" t="s">
        <v>919</v>
      </c>
      <c r="F96" t="s">
        <v>920</v>
      </c>
      <c r="G96" t="s">
        <v>465</v>
      </c>
      <c r="H96" s="1" t="s">
        <v>720</v>
      </c>
      <c r="I96" t="s">
        <v>14</v>
      </c>
      <c r="J96" t="s">
        <v>14</v>
      </c>
      <c r="K96" t="s">
        <v>14</v>
      </c>
      <c r="L96" t="s">
        <v>32</v>
      </c>
    </row>
    <row r="97" spans="1:12" ht="18" customHeight="1" x14ac:dyDescent="0.3">
      <c r="A97" t="s">
        <v>930</v>
      </c>
      <c r="B97" t="s">
        <v>931</v>
      </c>
      <c r="D97" t="s">
        <v>858</v>
      </c>
      <c r="E97" t="s">
        <v>919</v>
      </c>
      <c r="F97" t="s">
        <v>920</v>
      </c>
      <c r="G97" t="s">
        <v>465</v>
      </c>
      <c r="H97" s="1" t="s">
        <v>720</v>
      </c>
      <c r="I97" t="s">
        <v>14</v>
      </c>
      <c r="J97" t="s">
        <v>14</v>
      </c>
      <c r="K97" t="s">
        <v>14</v>
      </c>
      <c r="L97" t="s">
        <v>32</v>
      </c>
    </row>
    <row r="98" spans="1:12" ht="18" customHeight="1" x14ac:dyDescent="0.3">
      <c r="A98" t="s">
        <v>932</v>
      </c>
      <c r="B98" t="s">
        <v>933</v>
      </c>
      <c r="D98" t="s">
        <v>858</v>
      </c>
      <c r="E98" t="s">
        <v>919</v>
      </c>
      <c r="F98" t="s">
        <v>920</v>
      </c>
      <c r="G98" t="s">
        <v>465</v>
      </c>
      <c r="H98" s="1" t="s">
        <v>720</v>
      </c>
      <c r="I98" t="s">
        <v>14</v>
      </c>
      <c r="J98" t="s">
        <v>14</v>
      </c>
      <c r="K98" t="s">
        <v>14</v>
      </c>
      <c r="L98" t="s">
        <v>32</v>
      </c>
    </row>
    <row r="110" spans="1:12" ht="18" customHeight="1" x14ac:dyDescent="0.3">
      <c r="A110" t="s">
        <v>934</v>
      </c>
      <c r="B110" t="s">
        <v>935</v>
      </c>
      <c r="C110" t="s">
        <v>936</v>
      </c>
      <c r="D110" t="s">
        <v>858</v>
      </c>
      <c r="E110" t="s">
        <v>937</v>
      </c>
      <c r="F110" t="s">
        <v>938</v>
      </c>
      <c r="G110" t="s">
        <v>465</v>
      </c>
      <c r="H110" s="1" t="s">
        <v>720</v>
      </c>
      <c r="I110" t="s">
        <v>14</v>
      </c>
      <c r="J110" t="s">
        <v>14</v>
      </c>
      <c r="K110" t="s">
        <v>14</v>
      </c>
      <c r="L110" t="s">
        <v>65</v>
      </c>
    </row>
    <row r="111" spans="1:12" ht="18" customHeight="1" x14ac:dyDescent="0.3">
      <c r="A111" t="s">
        <v>939</v>
      </c>
      <c r="B111" t="s">
        <v>940</v>
      </c>
      <c r="D111" t="s">
        <v>858</v>
      </c>
      <c r="E111" t="s">
        <v>937</v>
      </c>
      <c r="F111" t="s">
        <v>938</v>
      </c>
      <c r="G111" t="s">
        <v>465</v>
      </c>
      <c r="H111" s="1" t="s">
        <v>720</v>
      </c>
      <c r="I111" t="s">
        <v>14</v>
      </c>
      <c r="J111" t="s">
        <v>14</v>
      </c>
      <c r="K111" t="s">
        <v>14</v>
      </c>
      <c r="L111" t="s">
        <v>65</v>
      </c>
    </row>
    <row r="112" spans="1:12" ht="18" customHeight="1" x14ac:dyDescent="0.3">
      <c r="A112" t="s">
        <v>941</v>
      </c>
      <c r="B112" t="s">
        <v>942</v>
      </c>
      <c r="D112" t="s">
        <v>858</v>
      </c>
      <c r="E112" t="s">
        <v>937</v>
      </c>
      <c r="F112" t="s">
        <v>938</v>
      </c>
      <c r="G112" t="s">
        <v>465</v>
      </c>
      <c r="H112" s="1" t="s">
        <v>720</v>
      </c>
      <c r="I112" t="s">
        <v>14</v>
      </c>
      <c r="J112" t="s">
        <v>14</v>
      </c>
      <c r="K112" t="s">
        <v>14</v>
      </c>
      <c r="L112" t="s">
        <v>65</v>
      </c>
    </row>
    <row r="118" spans="1:12" ht="18" customHeight="1" x14ac:dyDescent="0.3">
      <c r="A118" t="s">
        <v>943</v>
      </c>
      <c r="B118" t="s">
        <v>944</v>
      </c>
      <c r="C118" t="s">
        <v>936</v>
      </c>
      <c r="D118" t="s">
        <v>858</v>
      </c>
      <c r="E118" t="s">
        <v>937</v>
      </c>
      <c r="F118" t="s">
        <v>945</v>
      </c>
      <c r="G118" t="s">
        <v>465</v>
      </c>
      <c r="H118" s="1" t="s">
        <v>720</v>
      </c>
      <c r="I118" t="s">
        <v>14</v>
      </c>
      <c r="J118" t="s">
        <v>14</v>
      </c>
      <c r="K118" t="s">
        <v>14</v>
      </c>
      <c r="L118" t="s">
        <v>65</v>
      </c>
    </row>
    <row r="119" spans="1:12" ht="18" customHeight="1" x14ac:dyDescent="0.3">
      <c r="A119" t="s">
        <v>946</v>
      </c>
      <c r="B119" t="s">
        <v>947</v>
      </c>
      <c r="D119" t="s">
        <v>858</v>
      </c>
      <c r="E119" t="s">
        <v>937</v>
      </c>
      <c r="F119" t="s">
        <v>945</v>
      </c>
      <c r="G119" t="s">
        <v>465</v>
      </c>
      <c r="H119" s="1" t="s">
        <v>720</v>
      </c>
      <c r="I119" t="s">
        <v>14</v>
      </c>
      <c r="J119" t="s">
        <v>14</v>
      </c>
      <c r="K119" t="s">
        <v>14</v>
      </c>
      <c r="L119" t="s">
        <v>65</v>
      </c>
    </row>
    <row r="120" spans="1:12" ht="18" customHeight="1" x14ac:dyDescent="0.3">
      <c r="A120" t="s">
        <v>948</v>
      </c>
      <c r="B120" t="s">
        <v>949</v>
      </c>
      <c r="D120" t="s">
        <v>858</v>
      </c>
      <c r="E120" t="s">
        <v>937</v>
      </c>
      <c r="F120" t="s">
        <v>945</v>
      </c>
      <c r="G120" t="s">
        <v>465</v>
      </c>
      <c r="H120" s="1" t="s">
        <v>720</v>
      </c>
      <c r="I120" t="s">
        <v>14</v>
      </c>
      <c r="J120" t="s">
        <v>14</v>
      </c>
      <c r="K120" t="s">
        <v>14</v>
      </c>
      <c r="L120" t="s">
        <v>65</v>
      </c>
    </row>
    <row r="123" spans="1:12" ht="18" customHeight="1" x14ac:dyDescent="0.3"/>
    <row r="130" spans="1:12" ht="18" customHeight="1" x14ac:dyDescent="0.3"/>
    <row r="131" spans="1:12" ht="18" customHeight="1" x14ac:dyDescent="0.3">
      <c r="A131" t="s">
        <v>950</v>
      </c>
      <c r="B131" t="s">
        <v>951</v>
      </c>
      <c r="C131">
        <v>19</v>
      </c>
      <c r="D131" t="s">
        <v>858</v>
      </c>
      <c r="E131" t="s">
        <v>937</v>
      </c>
      <c r="F131" t="s">
        <v>952</v>
      </c>
      <c r="G131" t="s">
        <v>465</v>
      </c>
      <c r="H131" s="1" t="s">
        <v>720</v>
      </c>
      <c r="I131" t="s">
        <v>14</v>
      </c>
      <c r="J131" t="s">
        <v>14</v>
      </c>
      <c r="K131" t="s">
        <v>14</v>
      </c>
      <c r="L131" t="s">
        <v>953</v>
      </c>
    </row>
    <row r="132" spans="1:12" ht="18" customHeight="1" x14ac:dyDescent="0.3">
      <c r="A132" t="s">
        <v>954</v>
      </c>
      <c r="B132" t="s">
        <v>396</v>
      </c>
      <c r="C132">
        <v>4</v>
      </c>
      <c r="D132" t="s">
        <v>858</v>
      </c>
      <c r="E132" t="s">
        <v>937</v>
      </c>
      <c r="F132" t="s">
        <v>952</v>
      </c>
      <c r="G132" t="s">
        <v>465</v>
      </c>
      <c r="H132" s="1" t="s">
        <v>720</v>
      </c>
      <c r="I132" t="s">
        <v>14</v>
      </c>
      <c r="J132" t="s">
        <v>14</v>
      </c>
      <c r="K132" t="s">
        <v>14</v>
      </c>
      <c r="L132" t="s">
        <v>953</v>
      </c>
    </row>
    <row r="133" spans="1:12" ht="18" customHeight="1" x14ac:dyDescent="0.3">
      <c r="A133" t="s">
        <v>955</v>
      </c>
      <c r="B133" t="s">
        <v>397</v>
      </c>
      <c r="C133">
        <v>3</v>
      </c>
      <c r="D133" t="s">
        <v>858</v>
      </c>
      <c r="E133" t="s">
        <v>937</v>
      </c>
      <c r="F133" t="s">
        <v>952</v>
      </c>
      <c r="G133" t="s">
        <v>465</v>
      </c>
      <c r="H133" s="1" t="s">
        <v>720</v>
      </c>
      <c r="I133" t="s">
        <v>14</v>
      </c>
      <c r="J133" t="s">
        <v>14</v>
      </c>
      <c r="K133" t="s">
        <v>14</v>
      </c>
      <c r="L133" t="s">
        <v>953</v>
      </c>
    </row>
    <row r="134" spans="1:12" ht="18" customHeight="1" x14ac:dyDescent="0.3">
      <c r="A134" t="s">
        <v>956</v>
      </c>
      <c r="B134" t="s">
        <v>957</v>
      </c>
      <c r="C134">
        <v>3</v>
      </c>
      <c r="D134" t="s">
        <v>858</v>
      </c>
      <c r="E134" t="s">
        <v>937</v>
      </c>
      <c r="F134" t="s">
        <v>952</v>
      </c>
      <c r="G134" t="s">
        <v>465</v>
      </c>
      <c r="H134" s="1" t="s">
        <v>720</v>
      </c>
      <c r="I134" t="s">
        <v>14</v>
      </c>
      <c r="J134" t="s">
        <v>14</v>
      </c>
      <c r="K134" t="s">
        <v>14</v>
      </c>
      <c r="L134" t="s">
        <v>953</v>
      </c>
    </row>
    <row r="135" spans="1:12" ht="18" customHeight="1" x14ac:dyDescent="0.3">
      <c r="A135" t="s">
        <v>958</v>
      </c>
      <c r="B135" t="s">
        <v>959</v>
      </c>
      <c r="D135" t="s">
        <v>858</v>
      </c>
      <c r="E135" t="s">
        <v>937</v>
      </c>
      <c r="F135" t="s">
        <v>952</v>
      </c>
      <c r="G135" t="s">
        <v>465</v>
      </c>
      <c r="H135" s="1" t="s">
        <v>720</v>
      </c>
      <c r="I135" t="s">
        <v>14</v>
      </c>
      <c r="J135" t="s">
        <v>14</v>
      </c>
      <c r="K135" t="s">
        <v>14</v>
      </c>
      <c r="L135" t="s">
        <v>953</v>
      </c>
    </row>
    <row r="136" spans="1:12" ht="18" customHeight="1" x14ac:dyDescent="0.3">
      <c r="A136" t="s">
        <v>960</v>
      </c>
      <c r="B136" t="s">
        <v>961</v>
      </c>
      <c r="C136">
        <v>2</v>
      </c>
      <c r="D136" t="s">
        <v>858</v>
      </c>
      <c r="E136" t="s">
        <v>937</v>
      </c>
      <c r="F136" t="s">
        <v>952</v>
      </c>
      <c r="G136" t="s">
        <v>465</v>
      </c>
      <c r="H136" s="1" t="s">
        <v>720</v>
      </c>
      <c r="I136" t="s">
        <v>14</v>
      </c>
      <c r="J136" t="s">
        <v>14</v>
      </c>
      <c r="K136" t="s">
        <v>14</v>
      </c>
      <c r="L136" t="s">
        <v>953</v>
      </c>
    </row>
    <row r="137" spans="1:12" ht="18" customHeight="1" x14ac:dyDescent="0.3">
      <c r="A137" t="s">
        <v>962</v>
      </c>
      <c r="B137" t="s">
        <v>963</v>
      </c>
      <c r="C137">
        <v>3</v>
      </c>
      <c r="D137" t="s">
        <v>858</v>
      </c>
      <c r="E137" t="s">
        <v>937</v>
      </c>
      <c r="F137" t="s">
        <v>952</v>
      </c>
      <c r="G137" t="s">
        <v>465</v>
      </c>
      <c r="H137" s="1" t="s">
        <v>720</v>
      </c>
      <c r="I137" t="s">
        <v>14</v>
      </c>
      <c r="J137" t="s">
        <v>14</v>
      </c>
      <c r="K137" t="s">
        <v>14</v>
      </c>
      <c r="L137" t="s">
        <v>953</v>
      </c>
    </row>
    <row r="138" spans="1:12" ht="18" customHeight="1" x14ac:dyDescent="0.3">
      <c r="A138" t="s">
        <v>964</v>
      </c>
      <c r="B138" t="s">
        <v>398</v>
      </c>
      <c r="C138">
        <v>3</v>
      </c>
      <c r="D138" t="s">
        <v>858</v>
      </c>
      <c r="E138" t="s">
        <v>937</v>
      </c>
      <c r="F138" t="s">
        <v>952</v>
      </c>
      <c r="G138" t="s">
        <v>465</v>
      </c>
      <c r="H138" s="1" t="s">
        <v>720</v>
      </c>
      <c r="I138" t="s">
        <v>14</v>
      </c>
      <c r="J138" t="s">
        <v>14</v>
      </c>
      <c r="K138" t="s">
        <v>14</v>
      </c>
      <c r="L138" t="s">
        <v>953</v>
      </c>
    </row>
    <row r="139" spans="1:12" ht="18" customHeight="1" x14ac:dyDescent="0.3">
      <c r="A139" t="s">
        <v>965</v>
      </c>
      <c r="B139" t="s">
        <v>966</v>
      </c>
      <c r="D139" t="s">
        <v>858</v>
      </c>
      <c r="E139" t="s">
        <v>937</v>
      </c>
      <c r="F139" t="s">
        <v>952</v>
      </c>
      <c r="G139" t="s">
        <v>465</v>
      </c>
      <c r="H139" s="1" t="s">
        <v>720</v>
      </c>
      <c r="I139" t="s">
        <v>14</v>
      </c>
      <c r="J139" t="s">
        <v>14</v>
      </c>
      <c r="K139" t="s">
        <v>14</v>
      </c>
      <c r="L139" t="s">
        <v>953</v>
      </c>
    </row>
    <row r="140" spans="1:12" ht="18" customHeight="1" x14ac:dyDescent="0.3">
      <c r="A140" t="s">
        <v>967</v>
      </c>
      <c r="B140" t="s">
        <v>968</v>
      </c>
      <c r="C140">
        <v>1</v>
      </c>
      <c r="D140" t="s">
        <v>858</v>
      </c>
      <c r="E140" t="s">
        <v>937</v>
      </c>
      <c r="F140" t="s">
        <v>952</v>
      </c>
      <c r="G140" t="s">
        <v>465</v>
      </c>
      <c r="H140" s="1" t="s">
        <v>720</v>
      </c>
      <c r="I140" t="s">
        <v>14</v>
      </c>
      <c r="J140" t="s">
        <v>14</v>
      </c>
      <c r="K140" t="s">
        <v>14</v>
      </c>
      <c r="L140" t="s">
        <v>953</v>
      </c>
    </row>
    <row r="141" spans="1:12" ht="18" customHeight="1" x14ac:dyDescent="0.3">
      <c r="A141" t="s">
        <v>969</v>
      </c>
      <c r="B141" t="s">
        <v>970</v>
      </c>
      <c r="D141" t="s">
        <v>858</v>
      </c>
      <c r="E141" t="s">
        <v>937</v>
      </c>
      <c r="F141" t="s">
        <v>952</v>
      </c>
      <c r="G141" t="s">
        <v>465</v>
      </c>
      <c r="H141" s="1" t="s">
        <v>720</v>
      </c>
      <c r="I141" t="s">
        <v>14</v>
      </c>
      <c r="J141" t="s">
        <v>14</v>
      </c>
      <c r="K141" t="s">
        <v>14</v>
      </c>
      <c r="L141" t="s">
        <v>953</v>
      </c>
    </row>
    <row r="142" spans="1:12" ht="18" customHeight="1" x14ac:dyDescent="0.3">
      <c r="H142" s="1"/>
    </row>
    <row r="143" spans="1:12" ht="18" customHeight="1" x14ac:dyDescent="0.3">
      <c r="A143" t="s">
        <v>971</v>
      </c>
      <c r="B143" t="s">
        <v>972</v>
      </c>
      <c r="D143" t="s">
        <v>858</v>
      </c>
      <c r="E143" t="s">
        <v>937</v>
      </c>
      <c r="F143" t="s">
        <v>952</v>
      </c>
      <c r="G143" t="s">
        <v>465</v>
      </c>
      <c r="H143" s="1" t="s">
        <v>720</v>
      </c>
      <c r="I143" t="s">
        <v>14</v>
      </c>
      <c r="J143" t="s">
        <v>14</v>
      </c>
      <c r="K143" t="s">
        <v>14</v>
      </c>
      <c r="L143" t="s">
        <v>15</v>
      </c>
    </row>
    <row r="144" spans="1:12" ht="18" customHeight="1" x14ac:dyDescent="0.3">
      <c r="H144" s="1"/>
    </row>
    <row r="145" spans="1:12" ht="18" customHeight="1" x14ac:dyDescent="0.3">
      <c r="A145" t="s">
        <v>973</v>
      </c>
      <c r="B145" t="s">
        <v>951</v>
      </c>
      <c r="C145">
        <v>20</v>
      </c>
      <c r="D145" t="s">
        <v>858</v>
      </c>
      <c r="E145" t="s">
        <v>937</v>
      </c>
      <c r="F145" t="s">
        <v>974</v>
      </c>
      <c r="G145" t="s">
        <v>465</v>
      </c>
      <c r="H145" s="1" t="s">
        <v>720</v>
      </c>
      <c r="I145" t="s">
        <v>14</v>
      </c>
      <c r="J145" t="s">
        <v>14</v>
      </c>
      <c r="K145" t="s">
        <v>14</v>
      </c>
      <c r="L145" t="s">
        <v>953</v>
      </c>
    </row>
    <row r="146" spans="1:12" ht="18" customHeight="1" x14ac:dyDescent="0.3">
      <c r="A146" t="s">
        <v>975</v>
      </c>
      <c r="B146" t="s">
        <v>396</v>
      </c>
      <c r="C146">
        <v>4</v>
      </c>
      <c r="D146" t="s">
        <v>858</v>
      </c>
      <c r="E146" t="s">
        <v>937</v>
      </c>
      <c r="F146" t="s">
        <v>974</v>
      </c>
      <c r="G146" t="s">
        <v>465</v>
      </c>
      <c r="H146" s="1" t="s">
        <v>720</v>
      </c>
      <c r="I146" t="s">
        <v>14</v>
      </c>
      <c r="J146" t="s">
        <v>14</v>
      </c>
      <c r="K146" t="s">
        <v>14</v>
      </c>
      <c r="L146" t="s">
        <v>953</v>
      </c>
    </row>
    <row r="147" spans="1:12" ht="18" customHeight="1" x14ac:dyDescent="0.3">
      <c r="A147" t="s">
        <v>976</v>
      </c>
      <c r="B147" t="s">
        <v>397</v>
      </c>
      <c r="C147">
        <v>3</v>
      </c>
      <c r="D147" t="s">
        <v>858</v>
      </c>
      <c r="E147" t="s">
        <v>937</v>
      </c>
      <c r="F147" t="s">
        <v>974</v>
      </c>
      <c r="G147" t="s">
        <v>465</v>
      </c>
      <c r="H147" s="1" t="s">
        <v>720</v>
      </c>
      <c r="I147" t="s">
        <v>14</v>
      </c>
      <c r="J147" t="s">
        <v>14</v>
      </c>
      <c r="K147" t="s">
        <v>14</v>
      </c>
      <c r="L147" t="s">
        <v>953</v>
      </c>
    </row>
    <row r="148" spans="1:12" ht="18" customHeight="1" x14ac:dyDescent="0.3">
      <c r="A148" t="s">
        <v>977</v>
      </c>
      <c r="B148" t="s">
        <v>957</v>
      </c>
      <c r="C148">
        <v>3</v>
      </c>
      <c r="D148" t="s">
        <v>858</v>
      </c>
      <c r="E148" t="s">
        <v>937</v>
      </c>
      <c r="F148" t="s">
        <v>974</v>
      </c>
      <c r="G148" t="s">
        <v>465</v>
      </c>
      <c r="H148" s="1" t="s">
        <v>720</v>
      </c>
      <c r="I148" t="s">
        <v>14</v>
      </c>
      <c r="J148" t="s">
        <v>14</v>
      </c>
      <c r="K148" t="s">
        <v>14</v>
      </c>
      <c r="L148" t="s">
        <v>953</v>
      </c>
    </row>
    <row r="149" spans="1:12" ht="18" customHeight="1" x14ac:dyDescent="0.3">
      <c r="A149" t="s">
        <v>978</v>
      </c>
      <c r="B149" t="s">
        <v>959</v>
      </c>
      <c r="D149" t="s">
        <v>858</v>
      </c>
      <c r="E149" t="s">
        <v>937</v>
      </c>
      <c r="F149" t="s">
        <v>974</v>
      </c>
      <c r="G149" t="s">
        <v>465</v>
      </c>
      <c r="H149" s="1" t="s">
        <v>720</v>
      </c>
      <c r="I149" t="s">
        <v>14</v>
      </c>
      <c r="J149" t="s">
        <v>14</v>
      </c>
      <c r="K149" t="s">
        <v>14</v>
      </c>
      <c r="L149" t="s">
        <v>953</v>
      </c>
    </row>
    <row r="150" spans="1:12" ht="18" customHeight="1" x14ac:dyDescent="0.3">
      <c r="A150" t="s">
        <v>979</v>
      </c>
      <c r="B150" t="s">
        <v>961</v>
      </c>
      <c r="C150">
        <v>3</v>
      </c>
      <c r="D150" t="s">
        <v>858</v>
      </c>
      <c r="E150" t="s">
        <v>937</v>
      </c>
      <c r="F150" t="s">
        <v>974</v>
      </c>
      <c r="G150" t="s">
        <v>465</v>
      </c>
      <c r="H150" s="1" t="s">
        <v>720</v>
      </c>
      <c r="I150" t="s">
        <v>14</v>
      </c>
      <c r="J150" t="s">
        <v>14</v>
      </c>
      <c r="K150" t="s">
        <v>14</v>
      </c>
      <c r="L150" t="s">
        <v>953</v>
      </c>
    </row>
    <row r="151" spans="1:12" ht="18" customHeight="1" x14ac:dyDescent="0.3">
      <c r="A151" t="s">
        <v>980</v>
      </c>
      <c r="B151" t="s">
        <v>963</v>
      </c>
      <c r="C151">
        <v>3</v>
      </c>
      <c r="D151" t="s">
        <v>858</v>
      </c>
      <c r="E151" t="s">
        <v>937</v>
      </c>
      <c r="F151" t="s">
        <v>974</v>
      </c>
      <c r="G151" t="s">
        <v>465</v>
      </c>
      <c r="H151" s="1" t="s">
        <v>720</v>
      </c>
      <c r="I151" t="s">
        <v>14</v>
      </c>
      <c r="J151" t="s">
        <v>14</v>
      </c>
      <c r="K151" t="s">
        <v>14</v>
      </c>
      <c r="L151" t="s">
        <v>953</v>
      </c>
    </row>
    <row r="152" spans="1:12" ht="18" customHeight="1" x14ac:dyDescent="0.3">
      <c r="A152" t="s">
        <v>981</v>
      </c>
      <c r="B152" t="s">
        <v>398</v>
      </c>
      <c r="C152">
        <v>3</v>
      </c>
      <c r="D152" t="s">
        <v>858</v>
      </c>
      <c r="E152" t="s">
        <v>937</v>
      </c>
      <c r="F152" t="s">
        <v>974</v>
      </c>
      <c r="G152" t="s">
        <v>465</v>
      </c>
      <c r="H152" s="1" t="s">
        <v>720</v>
      </c>
      <c r="I152" t="s">
        <v>14</v>
      </c>
      <c r="J152" t="s">
        <v>14</v>
      </c>
      <c r="K152" t="s">
        <v>14</v>
      </c>
      <c r="L152" t="s">
        <v>953</v>
      </c>
    </row>
    <row r="153" spans="1:12" ht="18" customHeight="1" x14ac:dyDescent="0.3">
      <c r="A153" t="s">
        <v>982</v>
      </c>
      <c r="B153" t="s">
        <v>966</v>
      </c>
      <c r="D153" t="s">
        <v>858</v>
      </c>
      <c r="E153" t="s">
        <v>937</v>
      </c>
      <c r="F153" t="s">
        <v>974</v>
      </c>
      <c r="G153" t="s">
        <v>465</v>
      </c>
      <c r="H153" s="1" t="s">
        <v>720</v>
      </c>
      <c r="I153" t="s">
        <v>14</v>
      </c>
      <c r="J153" t="s">
        <v>14</v>
      </c>
      <c r="K153" t="s">
        <v>14</v>
      </c>
      <c r="L153" t="s">
        <v>953</v>
      </c>
    </row>
    <row r="154" spans="1:12" ht="18" customHeight="1" x14ac:dyDescent="0.3">
      <c r="A154" t="s">
        <v>983</v>
      </c>
      <c r="B154" t="s">
        <v>968</v>
      </c>
      <c r="C154">
        <v>1</v>
      </c>
      <c r="D154" t="s">
        <v>858</v>
      </c>
      <c r="E154" t="s">
        <v>937</v>
      </c>
      <c r="F154" t="s">
        <v>974</v>
      </c>
      <c r="G154" t="s">
        <v>465</v>
      </c>
      <c r="H154" s="1" t="s">
        <v>720</v>
      </c>
      <c r="I154" t="s">
        <v>14</v>
      </c>
      <c r="J154" t="s">
        <v>14</v>
      </c>
      <c r="K154" t="s">
        <v>14</v>
      </c>
      <c r="L154" t="s">
        <v>953</v>
      </c>
    </row>
    <row r="155" spans="1:12" ht="18" customHeight="1" x14ac:dyDescent="0.3">
      <c r="A155" t="s">
        <v>984</v>
      </c>
      <c r="B155" t="s">
        <v>970</v>
      </c>
      <c r="D155" t="s">
        <v>858</v>
      </c>
      <c r="E155" t="s">
        <v>937</v>
      </c>
      <c r="F155" t="s">
        <v>974</v>
      </c>
      <c r="G155" t="s">
        <v>465</v>
      </c>
      <c r="H155" s="1" t="s">
        <v>720</v>
      </c>
      <c r="I155" t="s">
        <v>14</v>
      </c>
      <c r="J155" t="s">
        <v>14</v>
      </c>
      <c r="K155" t="s">
        <v>14</v>
      </c>
      <c r="L155" t="s">
        <v>953</v>
      </c>
    </row>
    <row r="156" spans="1:12" ht="18" customHeight="1" x14ac:dyDescent="0.3">
      <c r="A156" t="s">
        <v>985</v>
      </c>
      <c r="B156" t="s">
        <v>972</v>
      </c>
      <c r="D156" t="s">
        <v>858</v>
      </c>
      <c r="E156" t="s">
        <v>937</v>
      </c>
      <c r="F156" t="s">
        <v>974</v>
      </c>
      <c r="G156" t="s">
        <v>465</v>
      </c>
      <c r="H156" s="1" t="s">
        <v>720</v>
      </c>
      <c r="I156" t="s">
        <v>14</v>
      </c>
      <c r="J156" t="s">
        <v>14</v>
      </c>
      <c r="K156" t="s">
        <v>14</v>
      </c>
      <c r="L156" t="s">
        <v>953</v>
      </c>
    </row>
    <row r="161" spans="1:12" ht="18" customHeight="1" x14ac:dyDescent="0.3"/>
    <row r="167" spans="1:12" ht="18" customHeight="1" x14ac:dyDescent="0.3">
      <c r="A167" t="s">
        <v>986</v>
      </c>
      <c r="B167" t="s">
        <v>987</v>
      </c>
      <c r="D167" t="s">
        <v>858</v>
      </c>
      <c r="E167" t="s">
        <v>988</v>
      </c>
      <c r="F167" t="s">
        <v>989</v>
      </c>
      <c r="G167" t="s">
        <v>465</v>
      </c>
      <c r="H167" s="1" t="s">
        <v>720</v>
      </c>
      <c r="I167" t="s">
        <v>14</v>
      </c>
      <c r="J167" t="s">
        <v>14</v>
      </c>
      <c r="K167" t="s">
        <v>14</v>
      </c>
      <c r="L167" t="s">
        <v>65</v>
      </c>
    </row>
    <row r="169" spans="1:12" ht="18" customHeight="1" x14ac:dyDescent="0.3">
      <c r="C169" t="s">
        <v>936</v>
      </c>
    </row>
    <row r="171" spans="1:12" ht="18" customHeight="1" x14ac:dyDescent="0.3">
      <c r="A171" t="s">
        <v>990</v>
      </c>
      <c r="B171" s="15" t="s">
        <v>991</v>
      </c>
      <c r="D171" t="s">
        <v>858</v>
      </c>
      <c r="E171" t="s">
        <v>988</v>
      </c>
      <c r="F171" t="s">
        <v>989</v>
      </c>
      <c r="G171" t="s">
        <v>465</v>
      </c>
      <c r="H171" s="1" t="s">
        <v>720</v>
      </c>
      <c r="I171" t="s">
        <v>14</v>
      </c>
      <c r="J171" t="s">
        <v>14</v>
      </c>
      <c r="K171" t="s">
        <v>14</v>
      </c>
      <c r="L171" t="s">
        <v>65</v>
      </c>
    </row>
    <row r="172" spans="1:12" ht="18" customHeight="1" x14ac:dyDescent="0.3">
      <c r="A172" t="s">
        <v>992</v>
      </c>
      <c r="B172" s="15" t="s">
        <v>993</v>
      </c>
      <c r="C172" t="s">
        <v>936</v>
      </c>
      <c r="D172" t="s">
        <v>858</v>
      </c>
      <c r="E172" t="s">
        <v>988</v>
      </c>
      <c r="F172" t="s">
        <v>989</v>
      </c>
      <c r="G172" t="s">
        <v>465</v>
      </c>
      <c r="H172" s="1" t="s">
        <v>720</v>
      </c>
      <c r="I172" t="s">
        <v>14</v>
      </c>
      <c r="J172" t="s">
        <v>14</v>
      </c>
      <c r="K172" t="s">
        <v>14</v>
      </c>
      <c r="L172" t="s">
        <v>65</v>
      </c>
    </row>
    <row r="173" spans="1:12" x14ac:dyDescent="0.3">
      <c r="B173" s="15"/>
    </row>
    <row r="174" spans="1:12" ht="18" customHeight="1" x14ac:dyDescent="0.3">
      <c r="A174" t="s">
        <v>994</v>
      </c>
      <c r="B174" s="15" t="s">
        <v>995</v>
      </c>
      <c r="D174" t="s">
        <v>858</v>
      </c>
      <c r="E174" t="s">
        <v>988</v>
      </c>
      <c r="F174" t="s">
        <v>989</v>
      </c>
      <c r="G174" t="s">
        <v>465</v>
      </c>
      <c r="H174" s="1" t="s">
        <v>720</v>
      </c>
      <c r="I174" t="s">
        <v>14</v>
      </c>
      <c r="J174" t="s">
        <v>14</v>
      </c>
      <c r="K174" t="s">
        <v>14</v>
      </c>
      <c r="L174" t="s">
        <v>65</v>
      </c>
    </row>
    <row r="179" spans="1:12" x14ac:dyDescent="0.3">
      <c r="C179" t="s">
        <v>996</v>
      </c>
    </row>
    <row r="180" spans="1:12" x14ac:dyDescent="0.3">
      <c r="C180" t="s">
        <v>997</v>
      </c>
    </row>
    <row r="181" spans="1:12" x14ac:dyDescent="0.3">
      <c r="C181" t="s">
        <v>998</v>
      </c>
    </row>
    <row r="182" spans="1:12" x14ac:dyDescent="0.3">
      <c r="C182" t="s">
        <v>999</v>
      </c>
    </row>
    <row r="185" spans="1:12" ht="18" customHeight="1" x14ac:dyDescent="0.3"/>
    <row r="186" spans="1:12" ht="18" customHeight="1" x14ac:dyDescent="0.3">
      <c r="A186" t="s">
        <v>1000</v>
      </c>
      <c r="B186" t="s">
        <v>1001</v>
      </c>
      <c r="C186" t="s">
        <v>996</v>
      </c>
      <c r="D186" t="s">
        <v>858</v>
      </c>
      <c r="E186" t="s">
        <v>988</v>
      </c>
      <c r="F186" t="s">
        <v>1002</v>
      </c>
      <c r="G186" t="s">
        <v>465</v>
      </c>
      <c r="H186" s="1" t="s">
        <v>720</v>
      </c>
      <c r="I186" t="s">
        <v>14</v>
      </c>
      <c r="J186" t="s">
        <v>14</v>
      </c>
      <c r="K186" t="s">
        <v>14</v>
      </c>
      <c r="L186" t="s">
        <v>15</v>
      </c>
    </row>
    <row r="187" spans="1:12" ht="18" customHeight="1" x14ac:dyDescent="0.3">
      <c r="A187" t="s">
        <v>1003</v>
      </c>
      <c r="B187" t="s">
        <v>1004</v>
      </c>
      <c r="C187" t="s">
        <v>998</v>
      </c>
      <c r="D187" t="s">
        <v>858</v>
      </c>
      <c r="E187" t="s">
        <v>988</v>
      </c>
      <c r="F187" t="s">
        <v>1002</v>
      </c>
      <c r="G187" t="s">
        <v>465</v>
      </c>
      <c r="H187" s="1" t="s">
        <v>720</v>
      </c>
      <c r="I187" t="s">
        <v>14</v>
      </c>
      <c r="J187" t="s">
        <v>14</v>
      </c>
      <c r="K187" t="s">
        <v>14</v>
      </c>
      <c r="L187" t="s">
        <v>15</v>
      </c>
    </row>
    <row r="188" spans="1:12" ht="18" customHeight="1" x14ac:dyDescent="0.3">
      <c r="A188" t="s">
        <v>1005</v>
      </c>
      <c r="B188" t="s">
        <v>1006</v>
      </c>
      <c r="C188" t="s">
        <v>996</v>
      </c>
      <c r="D188" t="s">
        <v>858</v>
      </c>
      <c r="E188" t="s">
        <v>988</v>
      </c>
      <c r="F188" t="s">
        <v>1002</v>
      </c>
      <c r="G188" t="s">
        <v>465</v>
      </c>
      <c r="H188" s="1" t="s">
        <v>720</v>
      </c>
      <c r="I188" t="s">
        <v>14</v>
      </c>
      <c r="J188" t="s">
        <v>14</v>
      </c>
      <c r="K188" t="s">
        <v>14</v>
      </c>
      <c r="L188" t="s">
        <v>15</v>
      </c>
    </row>
    <row r="189" spans="1:12" ht="18" customHeight="1" x14ac:dyDescent="0.3">
      <c r="A189" t="s">
        <v>1007</v>
      </c>
      <c r="B189" t="s">
        <v>1008</v>
      </c>
      <c r="C189" t="s">
        <v>998</v>
      </c>
      <c r="D189" t="s">
        <v>858</v>
      </c>
      <c r="E189" t="s">
        <v>988</v>
      </c>
      <c r="F189" t="s">
        <v>1002</v>
      </c>
      <c r="G189" t="s">
        <v>465</v>
      </c>
      <c r="H189" s="1" t="s">
        <v>720</v>
      </c>
      <c r="I189" t="s">
        <v>14</v>
      </c>
      <c r="J189" t="s">
        <v>14</v>
      </c>
      <c r="K189" t="s">
        <v>14</v>
      </c>
      <c r="L189" t="s">
        <v>15</v>
      </c>
    </row>
    <row r="190" spans="1:12" ht="18" customHeight="1" x14ac:dyDescent="0.3">
      <c r="A190" t="s">
        <v>1009</v>
      </c>
      <c r="B190" t="s">
        <v>1010</v>
      </c>
      <c r="C190" t="s">
        <v>998</v>
      </c>
      <c r="D190" t="s">
        <v>858</v>
      </c>
      <c r="E190" t="s">
        <v>988</v>
      </c>
      <c r="F190" t="s">
        <v>1002</v>
      </c>
      <c r="G190" t="s">
        <v>465</v>
      </c>
      <c r="H190" s="1" t="s">
        <v>720</v>
      </c>
      <c r="I190" t="s">
        <v>14</v>
      </c>
      <c r="J190" t="s">
        <v>14</v>
      </c>
      <c r="K190" t="s">
        <v>14</v>
      </c>
      <c r="L190" t="s">
        <v>15</v>
      </c>
    </row>
    <row r="191" spans="1:12" ht="18" customHeight="1" x14ac:dyDescent="0.3">
      <c r="A191" t="s">
        <v>1011</v>
      </c>
      <c r="B191" t="s">
        <v>1012</v>
      </c>
      <c r="D191" t="s">
        <v>858</v>
      </c>
      <c r="E191" t="s">
        <v>988</v>
      </c>
      <c r="F191" t="s">
        <v>1002</v>
      </c>
      <c r="G191" t="s">
        <v>465</v>
      </c>
      <c r="H191" s="1" t="s">
        <v>720</v>
      </c>
      <c r="I191" t="s">
        <v>14</v>
      </c>
      <c r="J191" t="s">
        <v>14</v>
      </c>
      <c r="K191" t="s">
        <v>14</v>
      </c>
      <c r="L191" t="s">
        <v>15</v>
      </c>
    </row>
    <row r="192" spans="1:12" ht="18" customHeight="1" x14ac:dyDescent="0.3">
      <c r="H192" s="1"/>
    </row>
    <row r="193" spans="1:12" ht="18" customHeight="1" x14ac:dyDescent="0.3"/>
    <row r="194" spans="1:12" ht="18" customHeight="1" x14ac:dyDescent="0.3">
      <c r="A194" t="s">
        <v>1013</v>
      </c>
      <c r="B194" t="s">
        <v>1014</v>
      </c>
      <c r="C194" t="s">
        <v>999</v>
      </c>
      <c r="D194" t="s">
        <v>858</v>
      </c>
      <c r="E194" t="s">
        <v>988</v>
      </c>
      <c r="F194" t="s">
        <v>1015</v>
      </c>
      <c r="G194" t="s">
        <v>465</v>
      </c>
      <c r="H194" s="1" t="s">
        <v>720</v>
      </c>
      <c r="I194" t="s">
        <v>14</v>
      </c>
      <c r="J194" t="s">
        <v>14</v>
      </c>
      <c r="K194" t="s">
        <v>14</v>
      </c>
      <c r="L194" t="s">
        <v>15</v>
      </c>
    </row>
    <row r="195" spans="1:12" ht="18" customHeight="1" x14ac:dyDescent="0.3">
      <c r="A195" t="s">
        <v>1016</v>
      </c>
      <c r="B195" t="s">
        <v>1017</v>
      </c>
      <c r="C195" t="s">
        <v>998</v>
      </c>
      <c r="D195" t="s">
        <v>858</v>
      </c>
      <c r="E195" t="s">
        <v>988</v>
      </c>
      <c r="F195" t="s">
        <v>1015</v>
      </c>
      <c r="G195" t="s">
        <v>465</v>
      </c>
      <c r="H195" s="1" t="s">
        <v>720</v>
      </c>
      <c r="I195" t="s">
        <v>14</v>
      </c>
      <c r="J195" t="s">
        <v>14</v>
      </c>
      <c r="K195" t="s">
        <v>14</v>
      </c>
      <c r="L195" t="s">
        <v>15</v>
      </c>
    </row>
    <row r="196" spans="1:12" ht="18" customHeight="1" x14ac:dyDescent="0.3">
      <c r="A196" t="s">
        <v>1018</v>
      </c>
      <c r="B196" t="s">
        <v>1019</v>
      </c>
      <c r="C196" t="s">
        <v>998</v>
      </c>
      <c r="D196" t="s">
        <v>858</v>
      </c>
      <c r="E196" t="s">
        <v>988</v>
      </c>
      <c r="F196" t="s">
        <v>1015</v>
      </c>
      <c r="G196" t="s">
        <v>465</v>
      </c>
      <c r="H196" s="1" t="s">
        <v>720</v>
      </c>
      <c r="I196" t="s">
        <v>14</v>
      </c>
      <c r="J196" t="s">
        <v>14</v>
      </c>
      <c r="K196" t="s">
        <v>14</v>
      </c>
      <c r="L196" t="s">
        <v>15</v>
      </c>
    </row>
    <row r="197" spans="1:12" ht="18" customHeight="1" x14ac:dyDescent="0.3">
      <c r="A197" t="s">
        <v>1020</v>
      </c>
      <c r="B197" t="s">
        <v>1021</v>
      </c>
      <c r="C197" t="s">
        <v>997</v>
      </c>
      <c r="D197" t="s">
        <v>858</v>
      </c>
      <c r="E197" t="s">
        <v>988</v>
      </c>
      <c r="F197" t="s">
        <v>1015</v>
      </c>
      <c r="G197" t="s">
        <v>465</v>
      </c>
      <c r="H197" s="1" t="s">
        <v>720</v>
      </c>
      <c r="I197" t="s">
        <v>14</v>
      </c>
      <c r="J197" t="s">
        <v>14</v>
      </c>
      <c r="K197" t="s">
        <v>14</v>
      </c>
      <c r="L197" t="s">
        <v>15</v>
      </c>
    </row>
    <row r="198" spans="1:12" ht="18" customHeight="1" x14ac:dyDescent="0.3">
      <c r="A198" t="s">
        <v>1022</v>
      </c>
      <c r="B198" t="s">
        <v>1023</v>
      </c>
      <c r="C198" t="s">
        <v>998</v>
      </c>
      <c r="D198" t="s">
        <v>858</v>
      </c>
      <c r="E198" t="s">
        <v>988</v>
      </c>
      <c r="F198" t="s">
        <v>1015</v>
      </c>
      <c r="G198" t="s">
        <v>465</v>
      </c>
      <c r="H198" s="1" t="s">
        <v>720</v>
      </c>
      <c r="I198" t="s">
        <v>14</v>
      </c>
      <c r="J198" t="s">
        <v>14</v>
      </c>
      <c r="K198" t="s">
        <v>14</v>
      </c>
      <c r="L198" t="s">
        <v>15</v>
      </c>
    </row>
    <row r="199" spans="1:12" ht="18" customHeight="1" x14ac:dyDescent="0.3">
      <c r="A199" t="s">
        <v>1024</v>
      </c>
      <c r="B199" t="s">
        <v>1025</v>
      </c>
      <c r="C199" t="s">
        <v>999</v>
      </c>
      <c r="D199" t="s">
        <v>858</v>
      </c>
      <c r="E199" t="s">
        <v>988</v>
      </c>
      <c r="F199" t="s">
        <v>1015</v>
      </c>
      <c r="G199" t="s">
        <v>465</v>
      </c>
      <c r="H199" s="1" t="s">
        <v>720</v>
      </c>
      <c r="I199" t="s">
        <v>14</v>
      </c>
      <c r="J199" t="s">
        <v>14</v>
      </c>
      <c r="K199" t="s">
        <v>14</v>
      </c>
      <c r="L199" t="s">
        <v>15</v>
      </c>
    </row>
    <row r="200" spans="1:12" ht="18" customHeight="1" x14ac:dyDescent="0.3">
      <c r="A200" t="s">
        <v>1026</v>
      </c>
      <c r="B200" t="s">
        <v>1027</v>
      </c>
      <c r="C200" t="s">
        <v>998</v>
      </c>
      <c r="D200" t="s">
        <v>858</v>
      </c>
      <c r="E200" t="s">
        <v>988</v>
      </c>
      <c r="F200" t="s">
        <v>1015</v>
      </c>
      <c r="G200" t="s">
        <v>465</v>
      </c>
      <c r="H200" s="1" t="s">
        <v>720</v>
      </c>
      <c r="I200" t="s">
        <v>14</v>
      </c>
      <c r="J200" t="s">
        <v>14</v>
      </c>
      <c r="K200" t="s">
        <v>14</v>
      </c>
      <c r="L200" t="s">
        <v>15</v>
      </c>
    </row>
    <row r="201" spans="1:12" ht="18" customHeight="1" x14ac:dyDescent="0.3">
      <c r="A201" t="s">
        <v>1028</v>
      </c>
      <c r="B201" t="s">
        <v>1029</v>
      </c>
      <c r="C201" t="s">
        <v>999</v>
      </c>
      <c r="D201" t="s">
        <v>858</v>
      </c>
      <c r="E201" t="s">
        <v>988</v>
      </c>
      <c r="F201" t="s">
        <v>1015</v>
      </c>
      <c r="G201" t="s">
        <v>465</v>
      </c>
      <c r="H201" s="1" t="s">
        <v>720</v>
      </c>
      <c r="I201" t="s">
        <v>14</v>
      </c>
      <c r="J201" t="s">
        <v>14</v>
      </c>
      <c r="K201" t="s">
        <v>14</v>
      </c>
      <c r="L201" t="s">
        <v>15</v>
      </c>
    </row>
    <row r="202" spans="1:12" ht="18" customHeight="1" x14ac:dyDescent="0.3">
      <c r="A202" t="s">
        <v>1030</v>
      </c>
      <c r="B202" t="s">
        <v>1031</v>
      </c>
      <c r="C202" t="s">
        <v>999</v>
      </c>
      <c r="D202" t="s">
        <v>858</v>
      </c>
      <c r="E202" t="s">
        <v>988</v>
      </c>
      <c r="F202" t="s">
        <v>1015</v>
      </c>
      <c r="G202" t="s">
        <v>465</v>
      </c>
      <c r="H202" s="1" t="s">
        <v>720</v>
      </c>
      <c r="I202" t="s">
        <v>14</v>
      </c>
      <c r="J202" t="s">
        <v>14</v>
      </c>
      <c r="K202" t="s">
        <v>14</v>
      </c>
      <c r="L202" t="s">
        <v>15</v>
      </c>
    </row>
    <row r="203" spans="1:12" ht="18" customHeight="1" x14ac:dyDescent="0.3">
      <c r="A203" t="s">
        <v>1032</v>
      </c>
      <c r="B203" t="s">
        <v>1033</v>
      </c>
      <c r="C203" t="s">
        <v>998</v>
      </c>
      <c r="D203" t="s">
        <v>858</v>
      </c>
      <c r="E203" t="s">
        <v>988</v>
      </c>
      <c r="F203" t="s">
        <v>1015</v>
      </c>
      <c r="G203" t="s">
        <v>465</v>
      </c>
      <c r="H203" s="1" t="s">
        <v>720</v>
      </c>
      <c r="I203" t="s">
        <v>14</v>
      </c>
      <c r="J203" t="s">
        <v>14</v>
      </c>
      <c r="K203" t="s">
        <v>14</v>
      </c>
      <c r="L203" t="s">
        <v>15</v>
      </c>
    </row>
    <row r="204" spans="1:12" ht="18" customHeight="1" x14ac:dyDescent="0.3">
      <c r="A204" t="s">
        <v>1034</v>
      </c>
      <c r="B204" t="s">
        <v>1035</v>
      </c>
      <c r="C204" t="s">
        <v>998</v>
      </c>
      <c r="D204" t="s">
        <v>858</v>
      </c>
      <c r="E204" t="s">
        <v>988</v>
      </c>
      <c r="F204" t="s">
        <v>1015</v>
      </c>
      <c r="G204" t="s">
        <v>465</v>
      </c>
      <c r="H204" s="1" t="s">
        <v>720</v>
      </c>
      <c r="I204" t="s">
        <v>14</v>
      </c>
      <c r="J204" t="s">
        <v>14</v>
      </c>
      <c r="K204" t="s">
        <v>14</v>
      </c>
      <c r="L204" t="s">
        <v>15</v>
      </c>
    </row>
    <row r="205" spans="1:12" ht="18" customHeight="1" x14ac:dyDescent="0.3">
      <c r="A205" t="s">
        <v>1036</v>
      </c>
      <c r="B205" t="s">
        <v>1037</v>
      </c>
      <c r="C205" t="s">
        <v>998</v>
      </c>
      <c r="D205" t="s">
        <v>858</v>
      </c>
      <c r="E205" t="s">
        <v>988</v>
      </c>
      <c r="F205" t="s">
        <v>1015</v>
      </c>
      <c r="G205" t="s">
        <v>465</v>
      </c>
      <c r="H205" s="1" t="s">
        <v>720</v>
      </c>
      <c r="I205" t="s">
        <v>14</v>
      </c>
      <c r="J205" t="s">
        <v>14</v>
      </c>
      <c r="K205" t="s">
        <v>14</v>
      </c>
      <c r="L205" t="s">
        <v>15</v>
      </c>
    </row>
    <row r="210" spans="1:12" ht="18" customHeight="1" x14ac:dyDescent="0.3"/>
    <row r="211" spans="1:12" ht="28.8" x14ac:dyDescent="0.3">
      <c r="A211" t="s">
        <v>1038</v>
      </c>
      <c r="B211" s="1" t="s">
        <v>1039</v>
      </c>
      <c r="C211" t="s">
        <v>918</v>
      </c>
      <c r="D211" t="s">
        <v>858</v>
      </c>
      <c r="E211" t="s">
        <v>1040</v>
      </c>
      <c r="F211" t="s">
        <v>1041</v>
      </c>
      <c r="G211" t="s">
        <v>465</v>
      </c>
      <c r="H211" s="1" t="s">
        <v>720</v>
      </c>
      <c r="I211" t="s">
        <v>14</v>
      </c>
      <c r="J211" t="s">
        <v>14</v>
      </c>
      <c r="K211" t="s">
        <v>14</v>
      </c>
      <c r="L211" t="s">
        <v>32</v>
      </c>
    </row>
    <row r="213" spans="1:12" x14ac:dyDescent="0.3">
      <c r="C213" t="s">
        <v>1042</v>
      </c>
    </row>
    <row r="214" spans="1:12" x14ac:dyDescent="0.3">
      <c r="C214" t="s">
        <v>1043</v>
      </c>
    </row>
    <row r="215" spans="1:12" x14ac:dyDescent="0.3">
      <c r="C215" t="s">
        <v>1044</v>
      </c>
    </row>
    <row r="216" spans="1:12" x14ac:dyDescent="0.3">
      <c r="C216" t="s">
        <v>1045</v>
      </c>
    </row>
    <row r="217" spans="1:12" x14ac:dyDescent="0.3">
      <c r="C217" t="s">
        <v>1046</v>
      </c>
    </row>
    <row r="221" spans="1:12" ht="18" customHeight="1" x14ac:dyDescent="0.3">
      <c r="A221" t="s">
        <v>1047</v>
      </c>
      <c r="B221" t="s">
        <v>1048</v>
      </c>
      <c r="C221" t="s">
        <v>1045</v>
      </c>
      <c r="D221" t="s">
        <v>858</v>
      </c>
      <c r="E221" t="s">
        <v>1040</v>
      </c>
      <c r="F221" t="s">
        <v>1041</v>
      </c>
      <c r="G221" t="s">
        <v>465</v>
      </c>
      <c r="H221" s="1" t="s">
        <v>720</v>
      </c>
      <c r="I221" t="s">
        <v>14</v>
      </c>
      <c r="J221" t="s">
        <v>14</v>
      </c>
      <c r="K221" t="s">
        <v>14</v>
      </c>
      <c r="L221" t="s">
        <v>15</v>
      </c>
    </row>
    <row r="222" spans="1:12" ht="18" customHeight="1" x14ac:dyDescent="0.3">
      <c r="A222" t="s">
        <v>1049</v>
      </c>
      <c r="B222" t="s">
        <v>1050</v>
      </c>
      <c r="C222" t="s">
        <v>1045</v>
      </c>
      <c r="D222" t="s">
        <v>858</v>
      </c>
      <c r="E222" t="s">
        <v>1040</v>
      </c>
      <c r="F222" t="s">
        <v>1041</v>
      </c>
      <c r="G222" t="s">
        <v>465</v>
      </c>
      <c r="H222" s="1" t="s">
        <v>720</v>
      </c>
      <c r="I222" t="s">
        <v>14</v>
      </c>
      <c r="J222" t="s">
        <v>14</v>
      </c>
      <c r="K222" t="s">
        <v>14</v>
      </c>
      <c r="L222" t="s">
        <v>15</v>
      </c>
    </row>
    <row r="223" spans="1:12" ht="18" customHeight="1" x14ac:dyDescent="0.3">
      <c r="A223" t="s">
        <v>1051</v>
      </c>
      <c r="B223" t="s">
        <v>1052</v>
      </c>
      <c r="C223" t="s">
        <v>1045</v>
      </c>
      <c r="D223" t="s">
        <v>858</v>
      </c>
      <c r="E223" t="s">
        <v>1040</v>
      </c>
      <c r="F223" t="s">
        <v>1041</v>
      </c>
      <c r="G223" t="s">
        <v>465</v>
      </c>
      <c r="H223" s="1" t="s">
        <v>720</v>
      </c>
      <c r="I223" t="s">
        <v>14</v>
      </c>
      <c r="J223" t="s">
        <v>14</v>
      </c>
      <c r="K223" t="s">
        <v>14</v>
      </c>
      <c r="L223" t="s">
        <v>15</v>
      </c>
    </row>
    <row r="229" spans="1:12" ht="18" customHeight="1" x14ac:dyDescent="0.3"/>
    <row r="230" spans="1:12" ht="28.8" x14ac:dyDescent="0.3">
      <c r="A230" t="s">
        <v>1053</v>
      </c>
      <c r="B230" s="1" t="s">
        <v>1054</v>
      </c>
      <c r="C230" t="s">
        <v>843</v>
      </c>
      <c r="D230" t="s">
        <v>858</v>
      </c>
      <c r="E230" t="s">
        <v>1040</v>
      </c>
      <c r="F230" t="s">
        <v>1041</v>
      </c>
      <c r="G230" t="s">
        <v>465</v>
      </c>
      <c r="H230" s="1" t="s">
        <v>720</v>
      </c>
      <c r="I230" t="s">
        <v>14</v>
      </c>
      <c r="J230" t="s">
        <v>14</v>
      </c>
      <c r="K230" t="s">
        <v>14</v>
      </c>
      <c r="L230" t="s">
        <v>32</v>
      </c>
    </row>
    <row r="232" spans="1:12" ht="28.8" x14ac:dyDescent="0.3">
      <c r="A232" t="s">
        <v>1055</v>
      </c>
      <c r="B232" s="1" t="s">
        <v>1056</v>
      </c>
      <c r="C232" s="16">
        <v>45337</v>
      </c>
      <c r="D232" t="s">
        <v>858</v>
      </c>
      <c r="E232" t="s">
        <v>1040</v>
      </c>
      <c r="F232" t="s">
        <v>1041</v>
      </c>
      <c r="G232" t="s">
        <v>465</v>
      </c>
      <c r="H232" s="1" t="s">
        <v>720</v>
      </c>
      <c r="I232" t="s">
        <v>14</v>
      </c>
      <c r="J232" t="s">
        <v>14</v>
      </c>
      <c r="K232" t="s">
        <v>14</v>
      </c>
      <c r="L232" t="s">
        <v>32</v>
      </c>
    </row>
    <row r="234" spans="1:12" ht="72" x14ac:dyDescent="0.3">
      <c r="A234" t="s">
        <v>1057</v>
      </c>
      <c r="B234" s="1" t="s">
        <v>1058</v>
      </c>
      <c r="D234" t="s">
        <v>858</v>
      </c>
      <c r="E234" t="s">
        <v>1040</v>
      </c>
      <c r="F234" t="s">
        <v>1041</v>
      </c>
      <c r="G234" t="s">
        <v>465</v>
      </c>
      <c r="H234" s="1" t="s">
        <v>720</v>
      </c>
      <c r="I234" t="s">
        <v>14</v>
      </c>
      <c r="J234" t="s">
        <v>14</v>
      </c>
      <c r="K234" t="s">
        <v>14</v>
      </c>
      <c r="L234" t="s">
        <v>32</v>
      </c>
    </row>
    <row r="236" spans="1:12" ht="18" customHeight="1" x14ac:dyDescent="0.3"/>
    <row r="237" spans="1:12" ht="28.8" x14ac:dyDescent="0.3">
      <c r="A237" t="s">
        <v>1059</v>
      </c>
      <c r="B237" s="1" t="s">
        <v>1060</v>
      </c>
      <c r="D237" t="s">
        <v>858</v>
      </c>
      <c r="E237" t="s">
        <v>1040</v>
      </c>
      <c r="F237" t="s">
        <v>1041</v>
      </c>
      <c r="G237" t="s">
        <v>465</v>
      </c>
      <c r="H237" s="1" t="s">
        <v>720</v>
      </c>
      <c r="I237" t="s">
        <v>14</v>
      </c>
      <c r="J237" t="s">
        <v>14</v>
      </c>
      <c r="K237" t="s">
        <v>14</v>
      </c>
      <c r="L237" t="s">
        <v>65</v>
      </c>
    </row>
    <row r="238" spans="1:12" ht="18" customHeight="1" x14ac:dyDescent="0.3">
      <c r="A238" t="s">
        <v>1061</v>
      </c>
      <c r="B238" t="s">
        <v>1062</v>
      </c>
      <c r="C238" t="s">
        <v>936</v>
      </c>
      <c r="D238" t="s">
        <v>858</v>
      </c>
      <c r="E238" t="s">
        <v>1040</v>
      </c>
      <c r="F238" t="s">
        <v>1041</v>
      </c>
      <c r="G238" t="s">
        <v>465</v>
      </c>
      <c r="H238" s="1" t="s">
        <v>720</v>
      </c>
      <c r="I238" t="s">
        <v>14</v>
      </c>
      <c r="J238" t="s">
        <v>14</v>
      </c>
      <c r="K238" t="s">
        <v>14</v>
      </c>
      <c r="L238" t="s">
        <v>65</v>
      </c>
    </row>
    <row r="239" spans="1:12" ht="18" customHeight="1" x14ac:dyDescent="0.3">
      <c r="A239" t="s">
        <v>1063</v>
      </c>
      <c r="B239" t="s">
        <v>1064</v>
      </c>
      <c r="C239" t="s">
        <v>936</v>
      </c>
      <c r="D239" t="s">
        <v>858</v>
      </c>
      <c r="E239" t="s">
        <v>1040</v>
      </c>
      <c r="F239" t="s">
        <v>1041</v>
      </c>
      <c r="G239" t="s">
        <v>465</v>
      </c>
      <c r="H239" s="1" t="s">
        <v>720</v>
      </c>
      <c r="I239" t="s">
        <v>14</v>
      </c>
      <c r="J239" t="s">
        <v>14</v>
      </c>
      <c r="K239" t="s">
        <v>14</v>
      </c>
      <c r="L239" t="s">
        <v>65</v>
      </c>
    </row>
    <row r="240" spans="1:12" ht="18" customHeight="1" x14ac:dyDescent="0.3">
      <c r="A240" t="s">
        <v>1065</v>
      </c>
      <c r="B240" t="s">
        <v>1066</v>
      </c>
      <c r="D240" t="s">
        <v>858</v>
      </c>
      <c r="E240" t="s">
        <v>1040</v>
      </c>
      <c r="F240" t="s">
        <v>1041</v>
      </c>
      <c r="G240" t="s">
        <v>465</v>
      </c>
      <c r="H240" s="1" t="s">
        <v>720</v>
      </c>
      <c r="I240" t="s">
        <v>14</v>
      </c>
      <c r="J240" t="s">
        <v>14</v>
      </c>
      <c r="K240" t="s">
        <v>14</v>
      </c>
      <c r="L240" t="s">
        <v>65</v>
      </c>
    </row>
    <row r="241" spans="1:12" ht="18" customHeight="1" x14ac:dyDescent="0.3">
      <c r="A241" t="s">
        <v>1067</v>
      </c>
      <c r="B241" t="s">
        <v>1068</v>
      </c>
      <c r="D241" t="s">
        <v>858</v>
      </c>
      <c r="E241" t="s">
        <v>1040</v>
      </c>
      <c r="F241" t="s">
        <v>1041</v>
      </c>
      <c r="G241" t="s">
        <v>465</v>
      </c>
      <c r="H241" s="1" t="s">
        <v>720</v>
      </c>
      <c r="I241" t="s">
        <v>14</v>
      </c>
      <c r="J241" t="s">
        <v>14</v>
      </c>
      <c r="K241" t="s">
        <v>14</v>
      </c>
      <c r="L241" t="s">
        <v>65</v>
      </c>
    </row>
    <row r="242" spans="1:12" ht="18" customHeight="1" x14ac:dyDescent="0.3">
      <c r="A242" t="s">
        <v>1069</v>
      </c>
      <c r="B242" t="s">
        <v>1070</v>
      </c>
      <c r="C242" t="s">
        <v>936</v>
      </c>
      <c r="D242" t="s">
        <v>858</v>
      </c>
      <c r="E242" t="s">
        <v>1040</v>
      </c>
      <c r="F242" t="s">
        <v>1041</v>
      </c>
      <c r="G242" t="s">
        <v>465</v>
      </c>
      <c r="H242" s="1" t="s">
        <v>720</v>
      </c>
      <c r="I242" t="s">
        <v>14</v>
      </c>
      <c r="J242" t="s">
        <v>14</v>
      </c>
      <c r="K242" t="s">
        <v>14</v>
      </c>
      <c r="L242" t="s">
        <v>65</v>
      </c>
    </row>
    <row r="243" spans="1:12" ht="18" customHeight="1" x14ac:dyDescent="0.3">
      <c r="A243" t="s">
        <v>1071</v>
      </c>
      <c r="B243" t="s">
        <v>1072</v>
      </c>
      <c r="D243" t="s">
        <v>858</v>
      </c>
      <c r="E243" t="s">
        <v>1040</v>
      </c>
      <c r="F243" t="s">
        <v>1041</v>
      </c>
      <c r="G243" t="s">
        <v>465</v>
      </c>
      <c r="H243" s="1" t="s">
        <v>720</v>
      </c>
      <c r="I243" t="s">
        <v>14</v>
      </c>
      <c r="J243" t="s">
        <v>14</v>
      </c>
      <c r="K243" t="s">
        <v>14</v>
      </c>
      <c r="L243" t="s">
        <v>65</v>
      </c>
    </row>
    <row r="244" spans="1:12" ht="28.8" x14ac:dyDescent="0.3">
      <c r="D244" t="s">
        <v>858</v>
      </c>
      <c r="E244" t="s">
        <v>1040</v>
      </c>
      <c r="F244" t="s">
        <v>1041</v>
      </c>
      <c r="G244" t="s">
        <v>465</v>
      </c>
      <c r="H244" s="1" t="s">
        <v>720</v>
      </c>
      <c r="I244" t="s">
        <v>14</v>
      </c>
      <c r="J244" t="s">
        <v>14</v>
      </c>
      <c r="K244" t="s">
        <v>14</v>
      </c>
      <c r="L244" t="s">
        <v>15</v>
      </c>
    </row>
    <row r="261" spans="1:12" ht="18" customHeight="1" x14ac:dyDescent="0.3"/>
    <row r="262" spans="1:12" ht="18" customHeight="1" x14ac:dyDescent="0.3">
      <c r="A262" t="s">
        <v>1073</v>
      </c>
      <c r="B262" t="s">
        <v>1074</v>
      </c>
      <c r="C262" s="5">
        <v>0.11</v>
      </c>
      <c r="D262" t="s">
        <v>858</v>
      </c>
      <c r="E262" t="s">
        <v>1075</v>
      </c>
      <c r="F262" t="s">
        <v>1076</v>
      </c>
      <c r="G262" t="s">
        <v>465</v>
      </c>
      <c r="H262" s="1" t="s">
        <v>720</v>
      </c>
      <c r="I262" t="s">
        <v>14</v>
      </c>
      <c r="J262" t="s">
        <v>14</v>
      </c>
      <c r="K262" t="s">
        <v>14</v>
      </c>
      <c r="L262" t="s">
        <v>609</v>
      </c>
    </row>
    <row r="263" spans="1:12" ht="18" customHeight="1" x14ac:dyDescent="0.3">
      <c r="A263" t="s">
        <v>1077</v>
      </c>
      <c r="B263" t="s">
        <v>1078</v>
      </c>
      <c r="C263" s="5">
        <v>0.03</v>
      </c>
      <c r="D263" t="s">
        <v>858</v>
      </c>
      <c r="E263" t="s">
        <v>1075</v>
      </c>
      <c r="F263" t="s">
        <v>1076</v>
      </c>
      <c r="G263" t="s">
        <v>465</v>
      </c>
      <c r="H263" s="1" t="s">
        <v>720</v>
      </c>
      <c r="I263" t="s">
        <v>14</v>
      </c>
      <c r="J263" t="s">
        <v>14</v>
      </c>
      <c r="K263" t="s">
        <v>14</v>
      </c>
      <c r="L263" t="s">
        <v>609</v>
      </c>
    </row>
    <row r="264" spans="1:12" ht="18" customHeight="1" x14ac:dyDescent="0.3"/>
    <row r="265" spans="1:12" ht="18" customHeight="1" x14ac:dyDescent="0.3">
      <c r="A265" t="s">
        <v>1079</v>
      </c>
      <c r="B265" t="s">
        <v>1074</v>
      </c>
      <c r="C265">
        <v>139</v>
      </c>
      <c r="D265" t="s">
        <v>858</v>
      </c>
      <c r="E265" t="s">
        <v>1075</v>
      </c>
      <c r="F265" t="s">
        <v>1076</v>
      </c>
      <c r="G265" t="s">
        <v>465</v>
      </c>
      <c r="H265" s="1" t="s">
        <v>720</v>
      </c>
      <c r="I265" t="s">
        <v>14</v>
      </c>
      <c r="J265" t="s">
        <v>14</v>
      </c>
      <c r="K265" t="s">
        <v>14</v>
      </c>
      <c r="L265" t="s">
        <v>399</v>
      </c>
    </row>
    <row r="266" spans="1:12" ht="18" customHeight="1" x14ac:dyDescent="0.3">
      <c r="A266" t="s">
        <v>1080</v>
      </c>
      <c r="B266" t="s">
        <v>1078</v>
      </c>
      <c r="C266">
        <v>39</v>
      </c>
      <c r="D266" t="s">
        <v>858</v>
      </c>
      <c r="E266" t="s">
        <v>1075</v>
      </c>
      <c r="F266" t="s">
        <v>1076</v>
      </c>
      <c r="G266" t="s">
        <v>465</v>
      </c>
      <c r="H266" s="1" t="s">
        <v>720</v>
      </c>
      <c r="I266" t="s">
        <v>14</v>
      </c>
      <c r="J266" t="s">
        <v>14</v>
      </c>
      <c r="K266" t="s">
        <v>14</v>
      </c>
      <c r="L266" t="s">
        <v>399</v>
      </c>
    </row>
    <row r="274" spans="1:12" ht="18" customHeight="1" x14ac:dyDescent="0.3"/>
    <row r="275" spans="1:12" ht="18" customHeight="1" x14ac:dyDescent="0.3">
      <c r="A275" t="s">
        <v>1081</v>
      </c>
      <c r="B275" t="s">
        <v>1082</v>
      </c>
      <c r="C275">
        <v>1210</v>
      </c>
      <c r="D275" t="s">
        <v>858</v>
      </c>
      <c r="E275" t="s">
        <v>1075</v>
      </c>
      <c r="F275" t="s">
        <v>1076</v>
      </c>
      <c r="G275" t="s">
        <v>465</v>
      </c>
      <c r="H275" s="1" t="s">
        <v>720</v>
      </c>
      <c r="I275" t="s">
        <v>14</v>
      </c>
      <c r="J275" t="s">
        <v>14</v>
      </c>
      <c r="K275" t="s">
        <v>14</v>
      </c>
      <c r="L275" t="s">
        <v>609</v>
      </c>
    </row>
    <row r="276" spans="1:12" ht="18" customHeight="1" x14ac:dyDescent="0.3">
      <c r="A276" t="s">
        <v>1083</v>
      </c>
      <c r="B276" t="s">
        <v>1084</v>
      </c>
      <c r="C276">
        <v>1270</v>
      </c>
      <c r="D276" t="s">
        <v>858</v>
      </c>
      <c r="E276" t="s">
        <v>1075</v>
      </c>
      <c r="F276" t="s">
        <v>1076</v>
      </c>
      <c r="G276" t="s">
        <v>465</v>
      </c>
      <c r="H276" s="1" t="s">
        <v>720</v>
      </c>
      <c r="I276" t="s">
        <v>14</v>
      </c>
      <c r="J276" t="s">
        <v>14</v>
      </c>
      <c r="K276" t="s">
        <v>14</v>
      </c>
      <c r="L276" t="s">
        <v>609</v>
      </c>
    </row>
    <row r="277" spans="1:12" ht="18" customHeight="1" x14ac:dyDescent="0.3">
      <c r="A277" t="s">
        <v>1085</v>
      </c>
      <c r="B277" t="s">
        <v>1086</v>
      </c>
      <c r="C277">
        <v>1345</v>
      </c>
      <c r="D277" t="s">
        <v>858</v>
      </c>
      <c r="E277" t="s">
        <v>1075</v>
      </c>
      <c r="F277" t="s">
        <v>1076</v>
      </c>
      <c r="G277" t="s">
        <v>465</v>
      </c>
      <c r="H277" s="1" t="s">
        <v>720</v>
      </c>
      <c r="I277" t="s">
        <v>14</v>
      </c>
      <c r="J277" t="s">
        <v>14</v>
      </c>
      <c r="K277" t="s">
        <v>14</v>
      </c>
      <c r="L277" t="s">
        <v>609</v>
      </c>
    </row>
    <row r="278" spans="1:12" ht="18" customHeight="1" x14ac:dyDescent="0.3"/>
    <row r="279" spans="1:12" ht="18" customHeight="1" x14ac:dyDescent="0.3">
      <c r="A279" t="s">
        <v>1087</v>
      </c>
      <c r="B279" t="s">
        <v>1088</v>
      </c>
      <c r="C279">
        <v>600</v>
      </c>
      <c r="D279" t="s">
        <v>858</v>
      </c>
      <c r="E279" t="s">
        <v>1075</v>
      </c>
      <c r="F279" t="s">
        <v>1076</v>
      </c>
      <c r="G279" t="s">
        <v>465</v>
      </c>
      <c r="H279" s="1" t="s">
        <v>720</v>
      </c>
      <c r="I279" t="s">
        <v>14</v>
      </c>
      <c r="J279" t="s">
        <v>14</v>
      </c>
      <c r="K279" t="s">
        <v>14</v>
      </c>
      <c r="L279" t="s">
        <v>609</v>
      </c>
    </row>
    <row r="280" spans="1:12" ht="18" customHeight="1" x14ac:dyDescent="0.3">
      <c r="A280" t="s">
        <v>1089</v>
      </c>
      <c r="B280" t="s">
        <v>1090</v>
      </c>
      <c r="C280">
        <v>650</v>
      </c>
      <c r="D280" t="s">
        <v>858</v>
      </c>
      <c r="E280" t="s">
        <v>1075</v>
      </c>
      <c r="F280" t="s">
        <v>1076</v>
      </c>
      <c r="G280" t="s">
        <v>465</v>
      </c>
      <c r="H280" s="1" t="s">
        <v>720</v>
      </c>
      <c r="I280" t="s">
        <v>14</v>
      </c>
      <c r="J280" t="s">
        <v>14</v>
      </c>
      <c r="K280" t="s">
        <v>14</v>
      </c>
      <c r="L280" t="s">
        <v>609</v>
      </c>
    </row>
    <row r="281" spans="1:12" ht="18" customHeight="1" x14ac:dyDescent="0.3">
      <c r="A281" t="s">
        <v>1091</v>
      </c>
      <c r="B281" t="s">
        <v>1092</v>
      </c>
      <c r="C281">
        <v>680</v>
      </c>
      <c r="D281" t="s">
        <v>858</v>
      </c>
      <c r="E281" t="s">
        <v>1075</v>
      </c>
      <c r="F281" t="s">
        <v>1076</v>
      </c>
      <c r="G281" t="s">
        <v>465</v>
      </c>
      <c r="H281" s="1" t="s">
        <v>720</v>
      </c>
      <c r="I281" t="s">
        <v>14</v>
      </c>
      <c r="J281" t="s">
        <v>14</v>
      </c>
      <c r="K281" t="s">
        <v>14</v>
      </c>
      <c r="L281" t="s">
        <v>609</v>
      </c>
    </row>
    <row r="282" spans="1:12" ht="18" customHeight="1" x14ac:dyDescent="0.3"/>
    <row r="283" spans="1:12" ht="18" customHeight="1" x14ac:dyDescent="0.3">
      <c r="A283" t="s">
        <v>1093</v>
      </c>
      <c r="B283" t="s">
        <v>1094</v>
      </c>
      <c r="C283">
        <v>590</v>
      </c>
      <c r="D283" t="s">
        <v>858</v>
      </c>
      <c r="E283" t="s">
        <v>1075</v>
      </c>
      <c r="F283" t="s">
        <v>1076</v>
      </c>
      <c r="G283" t="s">
        <v>465</v>
      </c>
      <c r="H283" s="1" t="s">
        <v>720</v>
      </c>
      <c r="I283" t="s">
        <v>14</v>
      </c>
      <c r="J283" t="s">
        <v>14</v>
      </c>
      <c r="K283" t="s">
        <v>14</v>
      </c>
      <c r="L283" t="s">
        <v>609</v>
      </c>
    </row>
    <row r="284" spans="1:12" ht="18" customHeight="1" x14ac:dyDescent="0.3">
      <c r="A284" t="s">
        <v>1095</v>
      </c>
      <c r="B284" t="s">
        <v>1096</v>
      </c>
      <c r="C284">
        <v>625</v>
      </c>
      <c r="D284" t="s">
        <v>858</v>
      </c>
      <c r="E284" t="s">
        <v>1075</v>
      </c>
      <c r="F284" t="s">
        <v>1076</v>
      </c>
      <c r="G284" t="s">
        <v>465</v>
      </c>
      <c r="H284" s="1" t="s">
        <v>720</v>
      </c>
      <c r="I284" t="s">
        <v>14</v>
      </c>
      <c r="J284" t="s">
        <v>14</v>
      </c>
      <c r="K284" t="s">
        <v>14</v>
      </c>
      <c r="L284" t="s">
        <v>609</v>
      </c>
    </row>
    <row r="285" spans="1:12" ht="18" customHeight="1" x14ac:dyDescent="0.3">
      <c r="A285" t="s">
        <v>1097</v>
      </c>
      <c r="B285" t="s">
        <v>1098</v>
      </c>
      <c r="C285">
        <v>660</v>
      </c>
      <c r="D285" t="s">
        <v>858</v>
      </c>
      <c r="E285" t="s">
        <v>1075</v>
      </c>
      <c r="F285" t="s">
        <v>1076</v>
      </c>
      <c r="G285" t="s">
        <v>465</v>
      </c>
      <c r="H285" s="1" t="s">
        <v>720</v>
      </c>
      <c r="I285" t="s">
        <v>14</v>
      </c>
      <c r="J285" t="s">
        <v>14</v>
      </c>
      <c r="K285" t="s">
        <v>14</v>
      </c>
      <c r="L285" t="s">
        <v>609</v>
      </c>
    </row>
    <row r="287" spans="1:12" ht="18" customHeight="1" x14ac:dyDescent="0.3"/>
    <row r="288" spans="1:12" ht="18" customHeight="1" x14ac:dyDescent="0.3">
      <c r="A288" t="s">
        <v>1099</v>
      </c>
      <c r="B288" t="s">
        <v>1100</v>
      </c>
      <c r="C288">
        <v>25</v>
      </c>
      <c r="D288" t="s">
        <v>858</v>
      </c>
      <c r="E288" t="s">
        <v>1075</v>
      </c>
      <c r="F288" t="s">
        <v>1076</v>
      </c>
      <c r="G288" t="s">
        <v>465</v>
      </c>
      <c r="H288" s="1" t="s">
        <v>720</v>
      </c>
      <c r="I288" t="s">
        <v>14</v>
      </c>
      <c r="J288" t="s">
        <v>14</v>
      </c>
      <c r="K288" t="s">
        <v>14</v>
      </c>
      <c r="L288" t="s">
        <v>609</v>
      </c>
    </row>
    <row r="289" spans="1:12" ht="18" customHeight="1" x14ac:dyDescent="0.3">
      <c r="A289" t="s">
        <v>1101</v>
      </c>
      <c r="B289" t="s">
        <v>1102</v>
      </c>
      <c r="C289">
        <v>28</v>
      </c>
      <c r="D289" t="s">
        <v>858</v>
      </c>
      <c r="E289" t="s">
        <v>1075</v>
      </c>
      <c r="F289" t="s">
        <v>1076</v>
      </c>
      <c r="G289" t="s">
        <v>465</v>
      </c>
      <c r="H289" s="1" t="s">
        <v>720</v>
      </c>
      <c r="I289" t="s">
        <v>14</v>
      </c>
      <c r="J289" t="s">
        <v>14</v>
      </c>
      <c r="K289" t="s">
        <v>14</v>
      </c>
      <c r="L289" t="s">
        <v>609</v>
      </c>
    </row>
    <row r="290" spans="1:12" ht="18" customHeight="1" x14ac:dyDescent="0.3">
      <c r="A290" t="s">
        <v>1103</v>
      </c>
      <c r="B290" t="s">
        <v>1104</v>
      </c>
      <c r="C290">
        <v>31</v>
      </c>
      <c r="D290" t="s">
        <v>858</v>
      </c>
      <c r="E290" t="s">
        <v>1075</v>
      </c>
      <c r="F290" t="s">
        <v>1076</v>
      </c>
      <c r="G290" t="s">
        <v>465</v>
      </c>
      <c r="H290" s="1" t="s">
        <v>720</v>
      </c>
      <c r="I290" t="s">
        <v>14</v>
      </c>
      <c r="J290" t="s">
        <v>14</v>
      </c>
      <c r="K290" t="s">
        <v>14</v>
      </c>
      <c r="L290" t="s">
        <v>609</v>
      </c>
    </row>
    <row r="291" spans="1:12" ht="18" customHeight="1" x14ac:dyDescent="0.3"/>
    <row r="292" spans="1:12" ht="18" customHeight="1" x14ac:dyDescent="0.3">
      <c r="A292" t="s">
        <v>1105</v>
      </c>
      <c r="B292" t="s">
        <v>1106</v>
      </c>
      <c r="C292">
        <v>23</v>
      </c>
      <c r="D292" t="s">
        <v>858</v>
      </c>
      <c r="E292" t="s">
        <v>1075</v>
      </c>
      <c r="F292" t="s">
        <v>1076</v>
      </c>
      <c r="G292" t="s">
        <v>465</v>
      </c>
      <c r="H292" s="1" t="s">
        <v>720</v>
      </c>
      <c r="I292" t="s">
        <v>14</v>
      </c>
      <c r="J292" t="s">
        <v>14</v>
      </c>
      <c r="K292" t="s">
        <v>14</v>
      </c>
      <c r="L292" t="s">
        <v>609</v>
      </c>
    </row>
    <row r="293" spans="1:12" ht="18" customHeight="1" x14ac:dyDescent="0.3">
      <c r="A293" t="s">
        <v>1107</v>
      </c>
      <c r="B293" t="s">
        <v>1108</v>
      </c>
      <c r="C293">
        <v>25</v>
      </c>
      <c r="D293" t="s">
        <v>858</v>
      </c>
      <c r="E293" t="s">
        <v>1075</v>
      </c>
      <c r="F293" t="s">
        <v>1076</v>
      </c>
      <c r="G293" t="s">
        <v>465</v>
      </c>
      <c r="H293" s="1" t="s">
        <v>720</v>
      </c>
      <c r="I293" t="s">
        <v>14</v>
      </c>
      <c r="J293" t="s">
        <v>14</v>
      </c>
      <c r="K293" t="s">
        <v>14</v>
      </c>
      <c r="L293" t="s">
        <v>609</v>
      </c>
    </row>
    <row r="294" spans="1:12" ht="18" customHeight="1" x14ac:dyDescent="0.3">
      <c r="A294" t="s">
        <v>1109</v>
      </c>
      <c r="B294" t="s">
        <v>1110</v>
      </c>
      <c r="C294">
        <v>26</v>
      </c>
      <c r="D294" t="s">
        <v>858</v>
      </c>
      <c r="E294" t="s">
        <v>1075</v>
      </c>
      <c r="F294" t="s">
        <v>1076</v>
      </c>
      <c r="G294" t="s">
        <v>465</v>
      </c>
      <c r="H294" s="1" t="s">
        <v>720</v>
      </c>
      <c r="I294" t="s">
        <v>14</v>
      </c>
      <c r="J294" t="s">
        <v>14</v>
      </c>
      <c r="K294" t="s">
        <v>14</v>
      </c>
      <c r="L294" t="s">
        <v>609</v>
      </c>
    </row>
    <row r="295" spans="1:12" ht="18" customHeight="1" x14ac:dyDescent="0.3"/>
    <row r="296" spans="1:12" ht="18" customHeight="1" x14ac:dyDescent="0.3">
      <c r="A296" t="s">
        <v>1111</v>
      </c>
      <c r="B296" t="s">
        <v>1112</v>
      </c>
      <c r="C296">
        <v>25</v>
      </c>
      <c r="D296" t="s">
        <v>858</v>
      </c>
      <c r="E296" t="s">
        <v>1075</v>
      </c>
      <c r="F296" t="s">
        <v>1076</v>
      </c>
      <c r="G296" t="s">
        <v>465</v>
      </c>
      <c r="H296" s="1" t="s">
        <v>720</v>
      </c>
      <c r="I296" t="s">
        <v>14</v>
      </c>
      <c r="J296" t="s">
        <v>14</v>
      </c>
      <c r="K296" t="s">
        <v>14</v>
      </c>
      <c r="L296" t="s">
        <v>609</v>
      </c>
    </row>
    <row r="297" spans="1:12" ht="18" customHeight="1" x14ac:dyDescent="0.3">
      <c r="A297" t="s">
        <v>1113</v>
      </c>
      <c r="B297" t="s">
        <v>1114</v>
      </c>
      <c r="C297">
        <v>28</v>
      </c>
      <c r="D297" t="s">
        <v>858</v>
      </c>
      <c r="E297" t="s">
        <v>1075</v>
      </c>
      <c r="F297" t="s">
        <v>1076</v>
      </c>
      <c r="G297" t="s">
        <v>465</v>
      </c>
      <c r="H297" s="1" t="s">
        <v>720</v>
      </c>
      <c r="I297" t="s">
        <v>14</v>
      </c>
      <c r="J297" t="s">
        <v>14</v>
      </c>
      <c r="K297" t="s">
        <v>14</v>
      </c>
      <c r="L297" t="s">
        <v>609</v>
      </c>
    </row>
    <row r="298" spans="1:12" ht="18" customHeight="1" x14ac:dyDescent="0.3">
      <c r="A298" t="s">
        <v>1115</v>
      </c>
      <c r="B298" t="s">
        <v>1116</v>
      </c>
      <c r="C298">
        <v>34</v>
      </c>
      <c r="D298" t="s">
        <v>858</v>
      </c>
      <c r="E298" t="s">
        <v>1075</v>
      </c>
      <c r="F298" t="s">
        <v>1076</v>
      </c>
      <c r="G298" t="s">
        <v>465</v>
      </c>
      <c r="H298" s="1" t="s">
        <v>720</v>
      </c>
      <c r="I298" t="s">
        <v>14</v>
      </c>
      <c r="J298" t="s">
        <v>14</v>
      </c>
      <c r="K298" t="s">
        <v>14</v>
      </c>
      <c r="L298" t="s">
        <v>609</v>
      </c>
    </row>
    <row r="299" spans="1:12" ht="18" customHeight="1" x14ac:dyDescent="0.3"/>
    <row r="300" spans="1:12" ht="18" customHeight="1" x14ac:dyDescent="0.3">
      <c r="A300" t="s">
        <v>1117</v>
      </c>
      <c r="B300" t="s">
        <v>1118</v>
      </c>
      <c r="D300" t="s">
        <v>858</v>
      </c>
      <c r="E300" t="s">
        <v>1075</v>
      </c>
      <c r="F300" t="s">
        <v>1076</v>
      </c>
      <c r="G300" t="s">
        <v>465</v>
      </c>
      <c r="H300" s="1" t="s">
        <v>720</v>
      </c>
      <c r="I300" t="s">
        <v>14</v>
      </c>
      <c r="J300" t="s">
        <v>14</v>
      </c>
      <c r="K300" t="s">
        <v>14</v>
      </c>
      <c r="L300" t="s">
        <v>609</v>
      </c>
    </row>
    <row r="301" spans="1:12" ht="18" customHeight="1" x14ac:dyDescent="0.3">
      <c r="A301" t="s">
        <v>1119</v>
      </c>
      <c r="B301" t="s">
        <v>1120</v>
      </c>
      <c r="D301" t="s">
        <v>858</v>
      </c>
      <c r="E301" t="s">
        <v>1075</v>
      </c>
      <c r="F301" t="s">
        <v>1076</v>
      </c>
      <c r="G301" t="s">
        <v>465</v>
      </c>
      <c r="H301" s="1" t="s">
        <v>720</v>
      </c>
      <c r="I301" t="s">
        <v>14</v>
      </c>
      <c r="J301" t="s">
        <v>14</v>
      </c>
      <c r="K301" t="s">
        <v>14</v>
      </c>
      <c r="L301" t="s">
        <v>609</v>
      </c>
    </row>
    <row r="302" spans="1:12" ht="18" customHeight="1" x14ac:dyDescent="0.3">
      <c r="A302" t="s">
        <v>1121</v>
      </c>
      <c r="B302" t="s">
        <v>1122</v>
      </c>
      <c r="D302" t="s">
        <v>858</v>
      </c>
      <c r="E302" t="s">
        <v>1075</v>
      </c>
      <c r="F302" t="s">
        <v>1076</v>
      </c>
      <c r="G302" t="s">
        <v>465</v>
      </c>
      <c r="H302" s="1" t="s">
        <v>720</v>
      </c>
      <c r="I302" t="s">
        <v>14</v>
      </c>
      <c r="J302" t="s">
        <v>14</v>
      </c>
      <c r="K302" t="s">
        <v>14</v>
      </c>
      <c r="L302" t="s">
        <v>609</v>
      </c>
    </row>
    <row r="303" spans="1:12" ht="18" customHeight="1" x14ac:dyDescent="0.3"/>
    <row r="304" spans="1:12" ht="18" customHeight="1" x14ac:dyDescent="0.3">
      <c r="A304" t="s">
        <v>1123</v>
      </c>
      <c r="B304" t="s">
        <v>1124</v>
      </c>
      <c r="C304">
        <v>24</v>
      </c>
      <c r="D304" t="s">
        <v>858</v>
      </c>
      <c r="E304" t="s">
        <v>1075</v>
      </c>
      <c r="F304" t="s">
        <v>1076</v>
      </c>
      <c r="G304" t="s">
        <v>465</v>
      </c>
      <c r="H304" s="1" t="s">
        <v>720</v>
      </c>
      <c r="I304" t="s">
        <v>14</v>
      </c>
      <c r="J304" t="s">
        <v>14</v>
      </c>
      <c r="K304" t="s">
        <v>14</v>
      </c>
      <c r="L304" t="s">
        <v>609</v>
      </c>
    </row>
    <row r="305" spans="1:12" ht="18" customHeight="1" x14ac:dyDescent="0.3">
      <c r="A305" t="s">
        <v>1125</v>
      </c>
      <c r="B305" t="s">
        <v>1126</v>
      </c>
      <c r="C305">
        <v>26</v>
      </c>
      <c r="D305" t="s">
        <v>858</v>
      </c>
      <c r="E305" t="s">
        <v>1075</v>
      </c>
      <c r="F305" t="s">
        <v>1076</v>
      </c>
      <c r="G305" t="s">
        <v>465</v>
      </c>
      <c r="H305" s="1" t="s">
        <v>720</v>
      </c>
      <c r="I305" t="s">
        <v>14</v>
      </c>
      <c r="J305" t="s">
        <v>14</v>
      </c>
      <c r="K305" t="s">
        <v>14</v>
      </c>
      <c r="L305" t="s">
        <v>609</v>
      </c>
    </row>
    <row r="306" spans="1:12" ht="18" customHeight="1" x14ac:dyDescent="0.3">
      <c r="A306" t="s">
        <v>1127</v>
      </c>
      <c r="B306" t="s">
        <v>1128</v>
      </c>
      <c r="C306">
        <v>30</v>
      </c>
      <c r="D306" t="s">
        <v>858</v>
      </c>
      <c r="E306" t="s">
        <v>1075</v>
      </c>
      <c r="F306" t="s">
        <v>1076</v>
      </c>
      <c r="G306" t="s">
        <v>465</v>
      </c>
      <c r="H306" s="1" t="s">
        <v>720</v>
      </c>
      <c r="I306" t="s">
        <v>14</v>
      </c>
      <c r="J306" t="s">
        <v>14</v>
      </c>
      <c r="K306" t="s">
        <v>14</v>
      </c>
      <c r="L306" t="s">
        <v>609</v>
      </c>
    </row>
    <row r="307" spans="1:12" ht="18" customHeight="1" x14ac:dyDescent="0.3">
      <c r="C307">
        <v>0</v>
      </c>
    </row>
    <row r="308" spans="1:12" ht="18" customHeight="1" x14ac:dyDescent="0.3">
      <c r="A308" t="s">
        <v>1129</v>
      </c>
      <c r="B308" t="s">
        <v>1130</v>
      </c>
      <c r="C308">
        <v>29</v>
      </c>
      <c r="D308" t="s">
        <v>858</v>
      </c>
      <c r="E308" t="s">
        <v>1075</v>
      </c>
      <c r="F308" t="s">
        <v>1076</v>
      </c>
      <c r="G308" t="s">
        <v>465</v>
      </c>
      <c r="H308" s="1" t="s">
        <v>720</v>
      </c>
      <c r="I308" t="s">
        <v>14</v>
      </c>
      <c r="J308" t="s">
        <v>14</v>
      </c>
      <c r="K308" t="s">
        <v>14</v>
      </c>
      <c r="L308" t="s">
        <v>609</v>
      </c>
    </row>
    <row r="309" spans="1:12" ht="18" customHeight="1" x14ac:dyDescent="0.3">
      <c r="A309" t="s">
        <v>1131</v>
      </c>
      <c r="B309" t="s">
        <v>1132</v>
      </c>
      <c r="C309">
        <v>32</v>
      </c>
      <c r="D309" t="s">
        <v>858</v>
      </c>
      <c r="E309" t="s">
        <v>1075</v>
      </c>
      <c r="F309" t="s">
        <v>1076</v>
      </c>
      <c r="G309" t="s">
        <v>465</v>
      </c>
      <c r="H309" s="1" t="s">
        <v>720</v>
      </c>
      <c r="I309" t="s">
        <v>14</v>
      </c>
      <c r="J309" t="s">
        <v>14</v>
      </c>
      <c r="K309" t="s">
        <v>14</v>
      </c>
      <c r="L309" t="s">
        <v>609</v>
      </c>
    </row>
    <row r="310" spans="1:12" ht="18" customHeight="1" x14ac:dyDescent="0.3">
      <c r="A310" t="s">
        <v>1133</v>
      </c>
      <c r="B310" t="s">
        <v>1134</v>
      </c>
      <c r="C310">
        <v>34</v>
      </c>
      <c r="D310" t="s">
        <v>858</v>
      </c>
      <c r="E310" t="s">
        <v>1075</v>
      </c>
      <c r="F310" t="s">
        <v>1076</v>
      </c>
      <c r="G310" t="s">
        <v>465</v>
      </c>
      <c r="H310" s="1" t="s">
        <v>720</v>
      </c>
      <c r="I310" t="s">
        <v>14</v>
      </c>
      <c r="J310" t="s">
        <v>14</v>
      </c>
      <c r="K310" t="s">
        <v>14</v>
      </c>
      <c r="L310" t="s">
        <v>609</v>
      </c>
    </row>
    <row r="311" spans="1:12" ht="18" customHeight="1" x14ac:dyDescent="0.3"/>
    <row r="312" spans="1:12" ht="18" customHeight="1" x14ac:dyDescent="0.3"/>
    <row r="313" spans="1:12" ht="18" customHeight="1" x14ac:dyDescent="0.3"/>
    <row r="314" spans="1:12" ht="18" customHeight="1" x14ac:dyDescent="0.3"/>
    <row r="315" spans="1:12" ht="18" customHeight="1" x14ac:dyDescent="0.3">
      <c r="A315" t="s">
        <v>1135</v>
      </c>
      <c r="B315" t="s">
        <v>1136</v>
      </c>
      <c r="C315" s="11">
        <v>0.223</v>
      </c>
      <c r="D315" t="s">
        <v>858</v>
      </c>
      <c r="E315" t="s">
        <v>1075</v>
      </c>
      <c r="F315" t="s">
        <v>1076</v>
      </c>
      <c r="G315" t="s">
        <v>465</v>
      </c>
      <c r="H315" s="1" t="s">
        <v>720</v>
      </c>
      <c r="I315" t="s">
        <v>14</v>
      </c>
      <c r="J315" t="s">
        <v>14</v>
      </c>
      <c r="K315" t="s">
        <v>14</v>
      </c>
      <c r="L315" t="s">
        <v>609</v>
      </c>
    </row>
    <row r="316" spans="1:12" ht="18" customHeight="1" x14ac:dyDescent="0.3">
      <c r="A316" t="s">
        <v>1137</v>
      </c>
      <c r="B316" t="s">
        <v>1138</v>
      </c>
      <c r="C316" s="11">
        <v>0.55400000000000005</v>
      </c>
      <c r="D316" t="s">
        <v>858</v>
      </c>
      <c r="E316" t="s">
        <v>1075</v>
      </c>
      <c r="F316" t="s">
        <v>1076</v>
      </c>
      <c r="G316" t="s">
        <v>465</v>
      </c>
      <c r="H316" s="1" t="s">
        <v>720</v>
      </c>
      <c r="I316" t="s">
        <v>14</v>
      </c>
      <c r="J316" t="s">
        <v>14</v>
      </c>
      <c r="K316" t="s">
        <v>14</v>
      </c>
      <c r="L316" t="s">
        <v>609</v>
      </c>
    </row>
    <row r="317" spans="1:12" ht="18" customHeight="1" x14ac:dyDescent="0.3">
      <c r="A317" t="s">
        <v>1139</v>
      </c>
      <c r="B317" t="s">
        <v>1140</v>
      </c>
      <c r="C317" s="11">
        <v>0.20100000000000001</v>
      </c>
      <c r="D317" t="s">
        <v>858</v>
      </c>
      <c r="E317" t="s">
        <v>1075</v>
      </c>
      <c r="F317" t="s">
        <v>1076</v>
      </c>
      <c r="G317" t="s">
        <v>465</v>
      </c>
      <c r="H317" s="1" t="s">
        <v>720</v>
      </c>
      <c r="I317" t="s">
        <v>14</v>
      </c>
      <c r="J317" t="s">
        <v>14</v>
      </c>
      <c r="K317" t="s">
        <v>14</v>
      </c>
      <c r="L317" t="s">
        <v>609</v>
      </c>
    </row>
    <row r="318" spans="1:12" ht="18" customHeight="1" x14ac:dyDescent="0.3">
      <c r="A318" t="s">
        <v>1141</v>
      </c>
      <c r="B318" t="s">
        <v>1142</v>
      </c>
      <c r="C318" s="11">
        <v>2.1999999999999999E-2</v>
      </c>
      <c r="D318" t="s">
        <v>858</v>
      </c>
      <c r="E318" t="s">
        <v>1075</v>
      </c>
      <c r="F318" t="s">
        <v>1076</v>
      </c>
      <c r="G318" t="s">
        <v>465</v>
      </c>
      <c r="H318" s="1" t="s">
        <v>720</v>
      </c>
      <c r="I318" t="s">
        <v>14</v>
      </c>
      <c r="J318" t="s">
        <v>14</v>
      </c>
      <c r="K318" t="s">
        <v>14</v>
      </c>
      <c r="L318" t="s">
        <v>609</v>
      </c>
    </row>
    <row r="319" spans="1:12" ht="18" customHeight="1" x14ac:dyDescent="0.3">
      <c r="A319" t="s">
        <v>1143</v>
      </c>
      <c r="B319" t="s">
        <v>1144</v>
      </c>
      <c r="C319" s="5"/>
      <c r="D319" t="s">
        <v>858</v>
      </c>
      <c r="E319" t="s">
        <v>1075</v>
      </c>
      <c r="F319" t="s">
        <v>1076</v>
      </c>
      <c r="G319" t="s">
        <v>465</v>
      </c>
      <c r="H319" s="1" t="s">
        <v>720</v>
      </c>
      <c r="I319" t="s">
        <v>14</v>
      </c>
      <c r="J319" t="s">
        <v>14</v>
      </c>
      <c r="K319" t="s">
        <v>14</v>
      </c>
      <c r="L319" t="s">
        <v>609</v>
      </c>
    </row>
    <row r="320" spans="1:12" ht="18" customHeight="1" x14ac:dyDescent="0.3">
      <c r="A320" t="s">
        <v>1145</v>
      </c>
      <c r="B320" t="s">
        <v>1146</v>
      </c>
      <c r="C320" s="5"/>
      <c r="D320" t="s">
        <v>858</v>
      </c>
      <c r="E320" t="s">
        <v>1075</v>
      </c>
      <c r="F320" t="s">
        <v>1076</v>
      </c>
      <c r="G320" t="s">
        <v>465</v>
      </c>
      <c r="H320" s="1" t="s">
        <v>720</v>
      </c>
      <c r="I320" t="s">
        <v>14</v>
      </c>
      <c r="J320" t="s">
        <v>14</v>
      </c>
      <c r="K320" t="s">
        <v>14</v>
      </c>
      <c r="L320" t="s">
        <v>609</v>
      </c>
    </row>
    <row r="321" spans="1:12" ht="18" customHeight="1" x14ac:dyDescent="0.3">
      <c r="A321" t="s">
        <v>1147</v>
      </c>
      <c r="B321" t="s">
        <v>1148</v>
      </c>
      <c r="C321" s="17">
        <f>SUM(C315:C320)</f>
        <v>1</v>
      </c>
      <c r="D321" t="s">
        <v>858</v>
      </c>
      <c r="E321" t="s">
        <v>1075</v>
      </c>
      <c r="F321" t="s">
        <v>1076</v>
      </c>
      <c r="G321" t="s">
        <v>465</v>
      </c>
      <c r="H321" s="1" t="s">
        <v>720</v>
      </c>
      <c r="I321" t="s">
        <v>14</v>
      </c>
      <c r="J321" t="s">
        <v>14</v>
      </c>
      <c r="K321" t="s">
        <v>14</v>
      </c>
      <c r="L321" t="s">
        <v>609</v>
      </c>
    </row>
    <row r="323" spans="1:12" ht="18" customHeight="1" x14ac:dyDescent="0.3"/>
    <row r="324" spans="1:12" ht="18" customHeight="1" x14ac:dyDescent="0.3">
      <c r="A324" t="s">
        <v>1149</v>
      </c>
      <c r="B324" t="s">
        <v>1150</v>
      </c>
      <c r="C324" s="11">
        <v>0.10100000000000001</v>
      </c>
      <c r="D324" t="s">
        <v>858</v>
      </c>
      <c r="E324" t="s">
        <v>1075</v>
      </c>
      <c r="F324" t="s">
        <v>1076</v>
      </c>
      <c r="G324" t="s">
        <v>465</v>
      </c>
      <c r="H324" s="1" t="s">
        <v>720</v>
      </c>
      <c r="I324" t="s">
        <v>14</v>
      </c>
      <c r="J324" t="s">
        <v>14</v>
      </c>
      <c r="K324" t="s">
        <v>14</v>
      </c>
      <c r="L324" t="s">
        <v>609</v>
      </c>
    </row>
    <row r="325" spans="1:12" ht="18" customHeight="1" x14ac:dyDescent="0.3">
      <c r="A325" t="s">
        <v>1151</v>
      </c>
      <c r="B325" t="s">
        <v>1152</v>
      </c>
      <c r="C325" s="11">
        <v>0.59699999999999998</v>
      </c>
      <c r="D325" t="s">
        <v>858</v>
      </c>
      <c r="E325" t="s">
        <v>1075</v>
      </c>
      <c r="F325" t="s">
        <v>1076</v>
      </c>
      <c r="G325" t="s">
        <v>465</v>
      </c>
      <c r="H325" s="1" t="s">
        <v>720</v>
      </c>
      <c r="I325" t="s">
        <v>14</v>
      </c>
      <c r="J325" t="s">
        <v>14</v>
      </c>
      <c r="K325" t="s">
        <v>14</v>
      </c>
      <c r="L325" t="s">
        <v>609</v>
      </c>
    </row>
    <row r="326" spans="1:12" ht="18" customHeight="1" x14ac:dyDescent="0.3">
      <c r="A326" t="s">
        <v>1153</v>
      </c>
      <c r="B326" t="s">
        <v>1154</v>
      </c>
      <c r="C326" s="11">
        <v>0.27300000000000002</v>
      </c>
      <c r="D326" t="s">
        <v>858</v>
      </c>
      <c r="E326" t="s">
        <v>1075</v>
      </c>
      <c r="F326" t="s">
        <v>1076</v>
      </c>
      <c r="G326" t="s">
        <v>465</v>
      </c>
      <c r="H326" s="1" t="s">
        <v>720</v>
      </c>
      <c r="I326" t="s">
        <v>14</v>
      </c>
      <c r="J326" t="s">
        <v>14</v>
      </c>
      <c r="K326" t="s">
        <v>14</v>
      </c>
      <c r="L326" t="s">
        <v>609</v>
      </c>
    </row>
    <row r="327" spans="1:12" ht="18" customHeight="1" x14ac:dyDescent="0.3">
      <c r="A327" t="s">
        <v>1155</v>
      </c>
      <c r="B327" t="s">
        <v>1156</v>
      </c>
      <c r="C327" s="11">
        <v>2.9000000000000001E-2</v>
      </c>
      <c r="D327" t="s">
        <v>858</v>
      </c>
      <c r="E327" t="s">
        <v>1075</v>
      </c>
      <c r="F327" t="s">
        <v>1076</v>
      </c>
      <c r="G327" t="s">
        <v>465</v>
      </c>
      <c r="H327" s="1" t="s">
        <v>720</v>
      </c>
      <c r="I327" t="s">
        <v>14</v>
      </c>
      <c r="J327" t="s">
        <v>14</v>
      </c>
      <c r="K327" t="s">
        <v>14</v>
      </c>
      <c r="L327" t="s">
        <v>609</v>
      </c>
    </row>
    <row r="328" spans="1:12" ht="18" customHeight="1" x14ac:dyDescent="0.3">
      <c r="A328" t="s">
        <v>1157</v>
      </c>
      <c r="B328" t="s">
        <v>1158</v>
      </c>
      <c r="C328" s="5"/>
      <c r="D328" t="s">
        <v>858</v>
      </c>
      <c r="E328" t="s">
        <v>1075</v>
      </c>
      <c r="F328" t="s">
        <v>1076</v>
      </c>
      <c r="G328" t="s">
        <v>465</v>
      </c>
      <c r="H328" s="1" t="s">
        <v>720</v>
      </c>
      <c r="I328" t="s">
        <v>14</v>
      </c>
      <c r="J328" t="s">
        <v>14</v>
      </c>
      <c r="K328" t="s">
        <v>14</v>
      </c>
      <c r="L328" t="s">
        <v>609</v>
      </c>
    </row>
    <row r="329" spans="1:12" ht="18" customHeight="1" x14ac:dyDescent="0.3">
      <c r="A329" t="s">
        <v>1159</v>
      </c>
      <c r="B329" t="s">
        <v>1160</v>
      </c>
      <c r="C329" s="5"/>
      <c r="D329" t="s">
        <v>858</v>
      </c>
      <c r="E329" t="s">
        <v>1075</v>
      </c>
      <c r="F329" t="s">
        <v>1076</v>
      </c>
      <c r="G329" t="s">
        <v>465</v>
      </c>
      <c r="H329" s="1" t="s">
        <v>720</v>
      </c>
      <c r="I329" t="s">
        <v>14</v>
      </c>
      <c r="J329" t="s">
        <v>14</v>
      </c>
      <c r="K329" t="s">
        <v>14</v>
      </c>
      <c r="L329" t="s">
        <v>609</v>
      </c>
    </row>
    <row r="330" spans="1:12" ht="18" customHeight="1" x14ac:dyDescent="0.3">
      <c r="A330" t="s">
        <v>1161</v>
      </c>
      <c r="B330" t="s">
        <v>1162</v>
      </c>
      <c r="C330" s="17">
        <f>SUM(C324:C329)</f>
        <v>1</v>
      </c>
      <c r="D330" t="s">
        <v>858</v>
      </c>
      <c r="E330" t="s">
        <v>1075</v>
      </c>
      <c r="F330" t="s">
        <v>1076</v>
      </c>
      <c r="G330" t="s">
        <v>465</v>
      </c>
      <c r="H330" s="1" t="s">
        <v>720</v>
      </c>
      <c r="I330" t="s">
        <v>14</v>
      </c>
      <c r="J330" t="s">
        <v>14</v>
      </c>
      <c r="K330" t="s">
        <v>14</v>
      </c>
      <c r="L330" t="s">
        <v>609</v>
      </c>
    </row>
    <row r="332" spans="1:12" ht="18" customHeight="1" x14ac:dyDescent="0.3"/>
    <row r="333" spans="1:12" ht="18" customHeight="1" x14ac:dyDescent="0.3">
      <c r="A333" t="s">
        <v>1163</v>
      </c>
      <c r="B333" t="s">
        <v>1164</v>
      </c>
      <c r="C333" s="11">
        <v>6.5000000000000002E-2</v>
      </c>
      <c r="D333" t="s">
        <v>858</v>
      </c>
      <c r="E333" t="s">
        <v>1075</v>
      </c>
      <c r="F333" t="s">
        <v>1076</v>
      </c>
      <c r="G333" t="s">
        <v>465</v>
      </c>
      <c r="H333" s="1" t="s">
        <v>720</v>
      </c>
      <c r="I333" t="s">
        <v>14</v>
      </c>
      <c r="J333" t="s">
        <v>14</v>
      </c>
      <c r="K333" t="s">
        <v>14</v>
      </c>
      <c r="L333" t="s">
        <v>609</v>
      </c>
    </row>
    <row r="334" spans="1:12" ht="18" customHeight="1" x14ac:dyDescent="0.3">
      <c r="A334" t="s">
        <v>1165</v>
      </c>
      <c r="B334" t="s">
        <v>1166</v>
      </c>
      <c r="C334" s="11">
        <v>0.71199999999999997</v>
      </c>
      <c r="D334" t="s">
        <v>858</v>
      </c>
      <c r="E334" t="s">
        <v>1075</v>
      </c>
      <c r="F334" t="s">
        <v>1076</v>
      </c>
      <c r="G334" t="s">
        <v>465</v>
      </c>
      <c r="H334" s="1" t="s">
        <v>720</v>
      </c>
      <c r="I334" t="s">
        <v>14</v>
      </c>
      <c r="J334" t="s">
        <v>14</v>
      </c>
      <c r="K334" t="s">
        <v>14</v>
      </c>
      <c r="L334" t="s">
        <v>609</v>
      </c>
    </row>
    <row r="335" spans="1:12" ht="18" customHeight="1" x14ac:dyDescent="0.3">
      <c r="A335" t="s">
        <v>1167</v>
      </c>
      <c r="B335" t="s">
        <v>1168</v>
      </c>
      <c r="C335" s="11">
        <v>0.19400000000000001</v>
      </c>
      <c r="D335" t="s">
        <v>858</v>
      </c>
      <c r="E335" t="s">
        <v>1075</v>
      </c>
      <c r="F335" t="s">
        <v>1076</v>
      </c>
      <c r="G335" t="s">
        <v>465</v>
      </c>
      <c r="H335" s="1" t="s">
        <v>720</v>
      </c>
      <c r="I335" t="s">
        <v>14</v>
      </c>
      <c r="J335" t="s">
        <v>14</v>
      </c>
      <c r="K335" t="s">
        <v>14</v>
      </c>
      <c r="L335" t="s">
        <v>609</v>
      </c>
    </row>
    <row r="336" spans="1:12" ht="18" customHeight="1" x14ac:dyDescent="0.3">
      <c r="A336" t="s">
        <v>1169</v>
      </c>
      <c r="B336" t="s">
        <v>1170</v>
      </c>
      <c r="C336" s="11">
        <v>2.9000000000000001E-2</v>
      </c>
      <c r="D336" t="s">
        <v>858</v>
      </c>
      <c r="E336" t="s">
        <v>1075</v>
      </c>
      <c r="F336" t="s">
        <v>1076</v>
      </c>
      <c r="G336" t="s">
        <v>465</v>
      </c>
      <c r="H336" s="1" t="s">
        <v>720</v>
      </c>
      <c r="I336" t="s">
        <v>14</v>
      </c>
      <c r="J336" t="s">
        <v>14</v>
      </c>
      <c r="K336" t="s">
        <v>14</v>
      </c>
      <c r="L336" t="s">
        <v>609</v>
      </c>
    </row>
    <row r="337" spans="1:12" ht="18" customHeight="1" x14ac:dyDescent="0.3">
      <c r="A337" t="s">
        <v>1171</v>
      </c>
      <c r="B337" t="s">
        <v>1172</v>
      </c>
      <c r="C337" s="5"/>
      <c r="D337" t="s">
        <v>858</v>
      </c>
      <c r="E337" t="s">
        <v>1075</v>
      </c>
      <c r="F337" t="s">
        <v>1076</v>
      </c>
      <c r="G337" t="s">
        <v>465</v>
      </c>
      <c r="H337" s="1" t="s">
        <v>720</v>
      </c>
      <c r="I337" t="s">
        <v>14</v>
      </c>
      <c r="J337" t="s">
        <v>14</v>
      </c>
      <c r="K337" t="s">
        <v>14</v>
      </c>
      <c r="L337" t="s">
        <v>609</v>
      </c>
    </row>
    <row r="338" spans="1:12" ht="18" customHeight="1" x14ac:dyDescent="0.3">
      <c r="A338" t="s">
        <v>1173</v>
      </c>
      <c r="B338" t="s">
        <v>1174</v>
      </c>
      <c r="C338" s="5"/>
      <c r="D338" t="s">
        <v>858</v>
      </c>
      <c r="E338" t="s">
        <v>1075</v>
      </c>
      <c r="F338" t="s">
        <v>1076</v>
      </c>
      <c r="G338" t="s">
        <v>465</v>
      </c>
      <c r="H338" s="1" t="s">
        <v>720</v>
      </c>
      <c r="I338" t="s">
        <v>14</v>
      </c>
      <c r="J338" t="s">
        <v>14</v>
      </c>
      <c r="K338" t="s">
        <v>14</v>
      </c>
      <c r="L338" t="s">
        <v>609</v>
      </c>
    </row>
    <row r="339" spans="1:12" ht="18" customHeight="1" x14ac:dyDescent="0.3">
      <c r="A339" t="s">
        <v>1175</v>
      </c>
      <c r="B339" t="s">
        <v>1176</v>
      </c>
      <c r="C339" s="17">
        <f>SUM(C333:C338)</f>
        <v>0.99999999999999989</v>
      </c>
      <c r="D339" t="s">
        <v>858</v>
      </c>
      <c r="E339" t="s">
        <v>1075</v>
      </c>
      <c r="F339" t="s">
        <v>1076</v>
      </c>
      <c r="G339" t="s">
        <v>465</v>
      </c>
      <c r="H339" s="1" t="s">
        <v>720</v>
      </c>
      <c r="I339" t="s">
        <v>14</v>
      </c>
      <c r="J339" t="s">
        <v>14</v>
      </c>
      <c r="K339" t="s">
        <v>14</v>
      </c>
      <c r="L339" t="s">
        <v>609</v>
      </c>
    </row>
    <row r="341" spans="1:12" ht="18" customHeight="1" x14ac:dyDescent="0.3"/>
    <row r="342" spans="1:12" ht="18" customHeight="1" x14ac:dyDescent="0.3">
      <c r="A342" t="s">
        <v>1177</v>
      </c>
      <c r="B342" t="s">
        <v>1178</v>
      </c>
      <c r="C342" s="11">
        <v>0.33300000000000002</v>
      </c>
      <c r="D342" t="s">
        <v>858</v>
      </c>
      <c r="E342" t="s">
        <v>1075</v>
      </c>
      <c r="F342" t="s">
        <v>1076</v>
      </c>
      <c r="G342" t="s">
        <v>465</v>
      </c>
      <c r="H342" s="1" t="s">
        <v>720</v>
      </c>
      <c r="I342" t="s">
        <v>14</v>
      </c>
      <c r="J342" t="s">
        <v>14</v>
      </c>
      <c r="K342" t="s">
        <v>14</v>
      </c>
      <c r="L342" t="s">
        <v>609</v>
      </c>
    </row>
    <row r="343" spans="1:12" ht="18" customHeight="1" x14ac:dyDescent="0.3">
      <c r="A343" t="s">
        <v>1179</v>
      </c>
      <c r="B343" t="s">
        <v>1180</v>
      </c>
      <c r="C343" s="11">
        <v>0.61499999999999999</v>
      </c>
      <c r="D343" t="s">
        <v>858</v>
      </c>
      <c r="E343" t="s">
        <v>1075</v>
      </c>
      <c r="F343" t="s">
        <v>1076</v>
      </c>
      <c r="G343" t="s">
        <v>465</v>
      </c>
      <c r="H343" s="1" t="s">
        <v>720</v>
      </c>
      <c r="I343" t="s">
        <v>14</v>
      </c>
      <c r="J343" t="s">
        <v>14</v>
      </c>
      <c r="K343" t="s">
        <v>14</v>
      </c>
      <c r="L343" t="s">
        <v>609</v>
      </c>
    </row>
    <row r="344" spans="1:12" ht="18" customHeight="1" x14ac:dyDescent="0.3">
      <c r="A344" t="s">
        <v>1181</v>
      </c>
      <c r="B344" t="s">
        <v>1182</v>
      </c>
      <c r="C344" s="11">
        <v>2.5999999999999999E-2</v>
      </c>
      <c r="D344" t="s">
        <v>858</v>
      </c>
      <c r="E344" t="s">
        <v>1075</v>
      </c>
      <c r="F344" t="s">
        <v>1076</v>
      </c>
      <c r="G344" t="s">
        <v>465</v>
      </c>
      <c r="H344" s="1" t="s">
        <v>720</v>
      </c>
      <c r="I344" t="s">
        <v>14</v>
      </c>
      <c r="J344" t="s">
        <v>14</v>
      </c>
      <c r="K344" t="s">
        <v>14</v>
      </c>
      <c r="L344" t="s">
        <v>609</v>
      </c>
    </row>
    <row r="345" spans="1:12" ht="18" customHeight="1" x14ac:dyDescent="0.3">
      <c r="A345" t="s">
        <v>1183</v>
      </c>
      <c r="B345" t="s">
        <v>1184</v>
      </c>
      <c r="C345" s="11">
        <v>2.5999999999999999E-2</v>
      </c>
      <c r="D345" t="s">
        <v>858</v>
      </c>
      <c r="E345" t="s">
        <v>1075</v>
      </c>
      <c r="F345" t="s">
        <v>1076</v>
      </c>
      <c r="G345" t="s">
        <v>465</v>
      </c>
      <c r="H345" s="1" t="s">
        <v>720</v>
      </c>
      <c r="I345" t="s">
        <v>14</v>
      </c>
      <c r="J345" t="s">
        <v>14</v>
      </c>
      <c r="K345" t="s">
        <v>14</v>
      </c>
      <c r="L345" t="s">
        <v>609</v>
      </c>
    </row>
    <row r="346" spans="1:12" ht="18" customHeight="1" x14ac:dyDescent="0.3">
      <c r="A346" t="s">
        <v>1185</v>
      </c>
      <c r="B346" t="s">
        <v>1186</v>
      </c>
      <c r="C346" s="5"/>
      <c r="D346" t="s">
        <v>858</v>
      </c>
      <c r="E346" t="s">
        <v>1075</v>
      </c>
      <c r="F346" t="s">
        <v>1076</v>
      </c>
      <c r="G346" t="s">
        <v>465</v>
      </c>
      <c r="H346" s="1" t="s">
        <v>720</v>
      </c>
      <c r="I346" t="s">
        <v>14</v>
      </c>
      <c r="J346" t="s">
        <v>14</v>
      </c>
      <c r="K346" t="s">
        <v>14</v>
      </c>
      <c r="L346" t="s">
        <v>609</v>
      </c>
    </row>
    <row r="347" spans="1:12" ht="18" customHeight="1" x14ac:dyDescent="0.3">
      <c r="A347" t="s">
        <v>1187</v>
      </c>
      <c r="B347" t="s">
        <v>1188</v>
      </c>
      <c r="C347" s="5"/>
      <c r="D347" t="s">
        <v>858</v>
      </c>
      <c r="E347" t="s">
        <v>1075</v>
      </c>
      <c r="F347" t="s">
        <v>1076</v>
      </c>
      <c r="G347" t="s">
        <v>465</v>
      </c>
      <c r="H347" s="1" t="s">
        <v>720</v>
      </c>
      <c r="I347" t="s">
        <v>14</v>
      </c>
      <c r="J347" t="s">
        <v>14</v>
      </c>
      <c r="K347" t="s">
        <v>14</v>
      </c>
      <c r="L347" t="s">
        <v>609</v>
      </c>
    </row>
    <row r="348" spans="1:12" ht="18" customHeight="1" x14ac:dyDescent="0.3">
      <c r="A348" t="s">
        <v>1189</v>
      </c>
      <c r="B348" t="s">
        <v>1190</v>
      </c>
      <c r="C348" s="17">
        <f>SUM(C342:C347)</f>
        <v>1</v>
      </c>
      <c r="D348" t="s">
        <v>858</v>
      </c>
      <c r="E348" t="s">
        <v>1075</v>
      </c>
      <c r="F348" t="s">
        <v>1076</v>
      </c>
      <c r="G348" t="s">
        <v>465</v>
      </c>
      <c r="H348" s="1" t="s">
        <v>720</v>
      </c>
      <c r="I348" t="s">
        <v>14</v>
      </c>
      <c r="J348" t="s">
        <v>14</v>
      </c>
      <c r="K348" t="s">
        <v>14</v>
      </c>
      <c r="L348" t="s">
        <v>609</v>
      </c>
    </row>
    <row r="350" spans="1:12" ht="18" customHeight="1" x14ac:dyDescent="0.3"/>
    <row r="351" spans="1:12" ht="18" customHeight="1" x14ac:dyDescent="0.3">
      <c r="A351" t="s">
        <v>1191</v>
      </c>
      <c r="B351" t="s">
        <v>1192</v>
      </c>
      <c r="C351" s="11">
        <v>0.10299999999999999</v>
      </c>
      <c r="D351" t="s">
        <v>858</v>
      </c>
      <c r="E351" t="s">
        <v>1075</v>
      </c>
      <c r="F351" t="s">
        <v>1076</v>
      </c>
      <c r="G351" t="s">
        <v>465</v>
      </c>
      <c r="H351" s="1" t="s">
        <v>720</v>
      </c>
      <c r="I351" t="s">
        <v>14</v>
      </c>
      <c r="J351" t="s">
        <v>14</v>
      </c>
      <c r="K351" t="s">
        <v>14</v>
      </c>
      <c r="L351" t="s">
        <v>609</v>
      </c>
    </row>
    <row r="352" spans="1:12" ht="18" customHeight="1" x14ac:dyDescent="0.3">
      <c r="A352" t="s">
        <v>1193</v>
      </c>
      <c r="B352" t="s">
        <v>1194</v>
      </c>
      <c r="C352" s="11">
        <v>0.61499999999999999</v>
      </c>
      <c r="D352" t="s">
        <v>858</v>
      </c>
      <c r="E352" t="s">
        <v>1075</v>
      </c>
      <c r="F352" t="s">
        <v>1076</v>
      </c>
      <c r="G352" t="s">
        <v>465</v>
      </c>
      <c r="H352" s="1" t="s">
        <v>720</v>
      </c>
      <c r="I352" t="s">
        <v>14</v>
      </c>
      <c r="J352" t="s">
        <v>14</v>
      </c>
      <c r="K352" t="s">
        <v>14</v>
      </c>
      <c r="L352" t="s">
        <v>609</v>
      </c>
    </row>
    <row r="353" spans="1:12" ht="18" customHeight="1" x14ac:dyDescent="0.3">
      <c r="A353" t="s">
        <v>1195</v>
      </c>
      <c r="B353" t="s">
        <v>1196</v>
      </c>
      <c r="C353" s="11">
        <v>0.20499999999999999</v>
      </c>
      <c r="D353" t="s">
        <v>858</v>
      </c>
      <c r="E353" t="s">
        <v>1075</v>
      </c>
      <c r="F353" t="s">
        <v>1076</v>
      </c>
      <c r="G353" t="s">
        <v>465</v>
      </c>
      <c r="H353" s="1" t="s">
        <v>720</v>
      </c>
      <c r="I353" t="s">
        <v>14</v>
      </c>
      <c r="J353" t="s">
        <v>14</v>
      </c>
      <c r="K353" t="s">
        <v>14</v>
      </c>
      <c r="L353" t="s">
        <v>609</v>
      </c>
    </row>
    <row r="354" spans="1:12" ht="18" customHeight="1" x14ac:dyDescent="0.3">
      <c r="A354" t="s">
        <v>1197</v>
      </c>
      <c r="B354" t="s">
        <v>1198</v>
      </c>
      <c r="C354" s="11">
        <v>7.6999999999999999E-2</v>
      </c>
      <c r="D354" t="s">
        <v>858</v>
      </c>
      <c r="E354" t="s">
        <v>1075</v>
      </c>
      <c r="F354" t="s">
        <v>1076</v>
      </c>
      <c r="G354" t="s">
        <v>465</v>
      </c>
      <c r="H354" s="1" t="s">
        <v>720</v>
      </c>
      <c r="I354" t="s">
        <v>14</v>
      </c>
      <c r="J354" t="s">
        <v>14</v>
      </c>
      <c r="K354" t="s">
        <v>14</v>
      </c>
      <c r="L354" t="s">
        <v>609</v>
      </c>
    </row>
    <row r="355" spans="1:12" ht="18" customHeight="1" x14ac:dyDescent="0.3">
      <c r="A355" t="s">
        <v>1199</v>
      </c>
      <c r="B355" t="s">
        <v>1200</v>
      </c>
      <c r="C355" s="5"/>
      <c r="D355" t="s">
        <v>858</v>
      </c>
      <c r="E355" t="s">
        <v>1075</v>
      </c>
      <c r="F355" t="s">
        <v>1076</v>
      </c>
      <c r="G355" t="s">
        <v>465</v>
      </c>
      <c r="H355" s="1" t="s">
        <v>720</v>
      </c>
      <c r="I355" t="s">
        <v>14</v>
      </c>
      <c r="J355" t="s">
        <v>14</v>
      </c>
      <c r="K355" t="s">
        <v>14</v>
      </c>
      <c r="L355" t="s">
        <v>609</v>
      </c>
    </row>
    <row r="356" spans="1:12" ht="18" customHeight="1" x14ac:dyDescent="0.3">
      <c r="A356" t="s">
        <v>1201</v>
      </c>
      <c r="B356" t="s">
        <v>1202</v>
      </c>
      <c r="C356" s="5"/>
      <c r="D356" t="s">
        <v>858</v>
      </c>
      <c r="E356" t="s">
        <v>1075</v>
      </c>
      <c r="F356" t="s">
        <v>1076</v>
      </c>
      <c r="G356" t="s">
        <v>465</v>
      </c>
      <c r="H356" s="1" t="s">
        <v>720</v>
      </c>
      <c r="I356" t="s">
        <v>14</v>
      </c>
      <c r="J356" t="s">
        <v>14</v>
      </c>
      <c r="K356" t="s">
        <v>14</v>
      </c>
      <c r="L356" t="s">
        <v>609</v>
      </c>
    </row>
    <row r="357" spans="1:12" ht="18" customHeight="1" x14ac:dyDescent="0.3">
      <c r="A357" t="s">
        <v>1203</v>
      </c>
      <c r="B357" t="s">
        <v>1204</v>
      </c>
      <c r="C357" s="17">
        <f>SUM(C351:C356)</f>
        <v>0.99999999999999989</v>
      </c>
      <c r="D357" t="s">
        <v>858</v>
      </c>
      <c r="E357" t="s">
        <v>1075</v>
      </c>
      <c r="F357" t="s">
        <v>1076</v>
      </c>
      <c r="G357" t="s">
        <v>465</v>
      </c>
      <c r="H357" s="1" t="s">
        <v>720</v>
      </c>
      <c r="I357" t="s">
        <v>14</v>
      </c>
      <c r="J357" t="s">
        <v>14</v>
      </c>
      <c r="K357" t="s">
        <v>14</v>
      </c>
      <c r="L357" t="s">
        <v>609</v>
      </c>
    </row>
    <row r="359" spans="1:12" ht="18" customHeight="1" x14ac:dyDescent="0.3"/>
    <row r="360" spans="1:12" ht="18" customHeight="1" x14ac:dyDescent="0.3">
      <c r="A360" t="s">
        <v>1205</v>
      </c>
      <c r="B360" t="s">
        <v>1206</v>
      </c>
      <c r="C360" s="11">
        <v>0.436</v>
      </c>
      <c r="D360" t="s">
        <v>858</v>
      </c>
      <c r="E360" t="s">
        <v>1075</v>
      </c>
      <c r="F360" t="s">
        <v>1076</v>
      </c>
      <c r="G360" t="s">
        <v>465</v>
      </c>
      <c r="H360" s="1" t="s">
        <v>720</v>
      </c>
      <c r="I360" t="s">
        <v>14</v>
      </c>
      <c r="J360" t="s">
        <v>14</v>
      </c>
      <c r="K360" t="s">
        <v>14</v>
      </c>
      <c r="L360" t="s">
        <v>609</v>
      </c>
    </row>
    <row r="361" spans="1:12" ht="18" customHeight="1" x14ac:dyDescent="0.3">
      <c r="A361" t="s">
        <v>1207</v>
      </c>
      <c r="B361" t="s">
        <v>1208</v>
      </c>
      <c r="C361" s="11">
        <v>0.38500000000000001</v>
      </c>
      <c r="D361" t="s">
        <v>858</v>
      </c>
      <c r="E361" t="s">
        <v>1075</v>
      </c>
      <c r="F361" t="s">
        <v>1076</v>
      </c>
      <c r="G361" t="s">
        <v>465</v>
      </c>
      <c r="H361" s="1" t="s">
        <v>720</v>
      </c>
      <c r="I361" t="s">
        <v>14</v>
      </c>
      <c r="J361" t="s">
        <v>14</v>
      </c>
      <c r="K361" t="s">
        <v>14</v>
      </c>
      <c r="L361" t="s">
        <v>609</v>
      </c>
    </row>
    <row r="362" spans="1:12" ht="18" customHeight="1" x14ac:dyDescent="0.3">
      <c r="A362" t="s">
        <v>1209</v>
      </c>
      <c r="B362" t="s">
        <v>1210</v>
      </c>
      <c r="C362" s="11">
        <v>0.128</v>
      </c>
      <c r="D362" t="s">
        <v>858</v>
      </c>
      <c r="E362" t="s">
        <v>1075</v>
      </c>
      <c r="F362" t="s">
        <v>1076</v>
      </c>
      <c r="G362" t="s">
        <v>465</v>
      </c>
      <c r="H362" s="1" t="s">
        <v>720</v>
      </c>
      <c r="I362" t="s">
        <v>14</v>
      </c>
      <c r="J362" t="s">
        <v>14</v>
      </c>
      <c r="K362" t="s">
        <v>14</v>
      </c>
      <c r="L362" t="s">
        <v>609</v>
      </c>
    </row>
    <row r="363" spans="1:12" ht="18" customHeight="1" x14ac:dyDescent="0.3">
      <c r="A363" t="s">
        <v>1211</v>
      </c>
      <c r="B363" t="s">
        <v>1212</v>
      </c>
      <c r="C363" s="11">
        <v>5.0999999999999997E-2</v>
      </c>
      <c r="D363" t="s">
        <v>858</v>
      </c>
      <c r="E363" t="s">
        <v>1075</v>
      </c>
      <c r="F363" t="s">
        <v>1076</v>
      </c>
      <c r="G363" t="s">
        <v>465</v>
      </c>
      <c r="H363" s="1" t="s">
        <v>720</v>
      </c>
      <c r="I363" t="s">
        <v>14</v>
      </c>
      <c r="J363" t="s">
        <v>14</v>
      </c>
      <c r="K363" t="s">
        <v>14</v>
      </c>
      <c r="L363" t="s">
        <v>609</v>
      </c>
    </row>
    <row r="364" spans="1:12" ht="18" customHeight="1" x14ac:dyDescent="0.3">
      <c r="A364" t="s">
        <v>1213</v>
      </c>
      <c r="B364" t="s">
        <v>1214</v>
      </c>
      <c r="C364" s="5"/>
      <c r="D364" t="s">
        <v>858</v>
      </c>
      <c r="E364" t="s">
        <v>1075</v>
      </c>
      <c r="F364" t="s">
        <v>1076</v>
      </c>
      <c r="G364" t="s">
        <v>465</v>
      </c>
      <c r="H364" s="1" t="s">
        <v>720</v>
      </c>
      <c r="I364" t="s">
        <v>14</v>
      </c>
      <c r="J364" t="s">
        <v>14</v>
      </c>
      <c r="K364" t="s">
        <v>14</v>
      </c>
      <c r="L364" t="s">
        <v>609</v>
      </c>
    </row>
    <row r="365" spans="1:12" ht="18" customHeight="1" x14ac:dyDescent="0.3">
      <c r="A365" t="s">
        <v>1215</v>
      </c>
      <c r="B365" t="s">
        <v>1216</v>
      </c>
      <c r="C365" s="5"/>
      <c r="D365" t="s">
        <v>858</v>
      </c>
      <c r="E365" t="s">
        <v>1075</v>
      </c>
      <c r="F365" t="s">
        <v>1076</v>
      </c>
      <c r="G365" t="s">
        <v>465</v>
      </c>
      <c r="H365" s="1" t="s">
        <v>720</v>
      </c>
      <c r="I365" t="s">
        <v>14</v>
      </c>
      <c r="J365" t="s">
        <v>14</v>
      </c>
      <c r="K365" t="s">
        <v>14</v>
      </c>
      <c r="L365" t="s">
        <v>609</v>
      </c>
    </row>
    <row r="366" spans="1:12" ht="18" customHeight="1" x14ac:dyDescent="0.3">
      <c r="A366" t="s">
        <v>1217</v>
      </c>
      <c r="B366" t="s">
        <v>1218</v>
      </c>
      <c r="C366" s="17">
        <f>SUM(C360:C365)</f>
        <v>1</v>
      </c>
      <c r="D366" t="s">
        <v>858</v>
      </c>
      <c r="E366" t="s">
        <v>1075</v>
      </c>
      <c r="F366" t="s">
        <v>1076</v>
      </c>
      <c r="G366" t="s">
        <v>465</v>
      </c>
      <c r="H366" s="1" t="s">
        <v>720</v>
      </c>
      <c r="I366" t="s">
        <v>14</v>
      </c>
      <c r="J366" t="s">
        <v>14</v>
      </c>
      <c r="K366" t="s">
        <v>14</v>
      </c>
      <c r="L366" t="s">
        <v>609</v>
      </c>
    </row>
    <row r="368" spans="1:12" ht="18" customHeight="1" x14ac:dyDescent="0.3"/>
    <row r="369" spans="1:12" ht="18" customHeight="1" x14ac:dyDescent="0.3">
      <c r="A369" t="s">
        <v>1219</v>
      </c>
      <c r="B369" t="s">
        <v>1220</v>
      </c>
      <c r="C369" s="5"/>
      <c r="D369" t="s">
        <v>858</v>
      </c>
      <c r="E369" t="s">
        <v>1075</v>
      </c>
      <c r="F369" t="s">
        <v>1076</v>
      </c>
      <c r="G369" t="s">
        <v>465</v>
      </c>
      <c r="H369" s="1" t="s">
        <v>720</v>
      </c>
      <c r="I369" t="s">
        <v>14</v>
      </c>
      <c r="J369" t="s">
        <v>14</v>
      </c>
      <c r="K369" t="s">
        <v>14</v>
      </c>
      <c r="L369" t="s">
        <v>609</v>
      </c>
    </row>
    <row r="370" spans="1:12" ht="18" customHeight="1" x14ac:dyDescent="0.3">
      <c r="A370" t="s">
        <v>1221</v>
      </c>
      <c r="B370" t="s">
        <v>1222</v>
      </c>
      <c r="C370" s="5"/>
      <c r="D370" t="s">
        <v>858</v>
      </c>
      <c r="E370" t="s">
        <v>1075</v>
      </c>
      <c r="F370" t="s">
        <v>1076</v>
      </c>
      <c r="G370" t="s">
        <v>465</v>
      </c>
      <c r="H370" s="1" t="s">
        <v>720</v>
      </c>
      <c r="I370" t="s">
        <v>14</v>
      </c>
      <c r="J370" t="s">
        <v>14</v>
      </c>
      <c r="K370" t="s">
        <v>14</v>
      </c>
      <c r="L370" t="s">
        <v>609</v>
      </c>
    </row>
    <row r="371" spans="1:12" ht="18" customHeight="1" x14ac:dyDescent="0.3">
      <c r="A371" t="s">
        <v>1223</v>
      </c>
      <c r="B371" t="s">
        <v>1224</v>
      </c>
      <c r="C371" s="5"/>
      <c r="D371" t="s">
        <v>858</v>
      </c>
      <c r="E371" t="s">
        <v>1075</v>
      </c>
      <c r="F371" t="s">
        <v>1076</v>
      </c>
      <c r="G371" t="s">
        <v>465</v>
      </c>
      <c r="H371" s="1" t="s">
        <v>720</v>
      </c>
      <c r="I371" t="s">
        <v>14</v>
      </c>
      <c r="J371" t="s">
        <v>14</v>
      </c>
      <c r="K371" t="s">
        <v>14</v>
      </c>
      <c r="L371" t="s">
        <v>609</v>
      </c>
    </row>
    <row r="372" spans="1:12" ht="18" customHeight="1" x14ac:dyDescent="0.3">
      <c r="A372" t="s">
        <v>1225</v>
      </c>
      <c r="B372" t="s">
        <v>1226</v>
      </c>
      <c r="C372" s="5"/>
      <c r="D372" t="s">
        <v>858</v>
      </c>
      <c r="E372" t="s">
        <v>1075</v>
      </c>
      <c r="F372" t="s">
        <v>1076</v>
      </c>
      <c r="G372" t="s">
        <v>465</v>
      </c>
      <c r="H372" s="1" t="s">
        <v>720</v>
      </c>
      <c r="I372" t="s">
        <v>14</v>
      </c>
      <c r="J372" t="s">
        <v>14</v>
      </c>
      <c r="K372" t="s">
        <v>14</v>
      </c>
      <c r="L372" t="s">
        <v>609</v>
      </c>
    </row>
    <row r="373" spans="1:12" ht="18" customHeight="1" x14ac:dyDescent="0.3">
      <c r="A373" t="s">
        <v>1227</v>
      </c>
      <c r="B373" t="s">
        <v>1228</v>
      </c>
      <c r="C373" s="5"/>
      <c r="D373" t="s">
        <v>858</v>
      </c>
      <c r="E373" t="s">
        <v>1075</v>
      </c>
      <c r="F373" t="s">
        <v>1076</v>
      </c>
      <c r="G373" t="s">
        <v>465</v>
      </c>
      <c r="H373" s="1" t="s">
        <v>720</v>
      </c>
      <c r="I373" t="s">
        <v>14</v>
      </c>
      <c r="J373" t="s">
        <v>14</v>
      </c>
      <c r="K373" t="s">
        <v>14</v>
      </c>
      <c r="L373" t="s">
        <v>609</v>
      </c>
    </row>
    <row r="374" spans="1:12" ht="18" customHeight="1" x14ac:dyDescent="0.3">
      <c r="A374" t="s">
        <v>1229</v>
      </c>
      <c r="B374" t="s">
        <v>1230</v>
      </c>
      <c r="C374" s="5"/>
      <c r="D374" t="s">
        <v>858</v>
      </c>
      <c r="E374" t="s">
        <v>1075</v>
      </c>
      <c r="F374" t="s">
        <v>1076</v>
      </c>
      <c r="G374" t="s">
        <v>465</v>
      </c>
      <c r="H374" s="1" t="s">
        <v>720</v>
      </c>
      <c r="I374" t="s">
        <v>14</v>
      </c>
      <c r="J374" t="s">
        <v>14</v>
      </c>
      <c r="K374" t="s">
        <v>14</v>
      </c>
      <c r="L374" t="s">
        <v>609</v>
      </c>
    </row>
    <row r="375" spans="1:12" ht="18" customHeight="1" x14ac:dyDescent="0.3">
      <c r="A375" t="s">
        <v>1231</v>
      </c>
      <c r="B375" t="s">
        <v>1232</v>
      </c>
      <c r="C375" s="17">
        <f>SUM(C369:C374)</f>
        <v>0</v>
      </c>
      <c r="D375" t="s">
        <v>858</v>
      </c>
      <c r="E375" t="s">
        <v>1075</v>
      </c>
      <c r="F375" t="s">
        <v>1076</v>
      </c>
      <c r="G375" t="s">
        <v>465</v>
      </c>
      <c r="H375" s="1" t="s">
        <v>720</v>
      </c>
      <c r="I375" t="s">
        <v>14</v>
      </c>
      <c r="J375" t="s">
        <v>14</v>
      </c>
      <c r="K375" t="s">
        <v>14</v>
      </c>
      <c r="L375" t="s">
        <v>609</v>
      </c>
    </row>
    <row r="377" spans="1:12" ht="18" customHeight="1" x14ac:dyDescent="0.3"/>
    <row r="378" spans="1:12" ht="18" customHeight="1" x14ac:dyDescent="0.3">
      <c r="A378" t="s">
        <v>1233</v>
      </c>
      <c r="B378" t="s">
        <v>1234</v>
      </c>
      <c r="C378" s="5">
        <v>0.25600000000000001</v>
      </c>
      <c r="D378" t="s">
        <v>858</v>
      </c>
      <c r="E378" t="s">
        <v>1075</v>
      </c>
      <c r="F378" t="s">
        <v>1076</v>
      </c>
      <c r="G378" t="s">
        <v>465</v>
      </c>
      <c r="H378" s="1" t="s">
        <v>720</v>
      </c>
      <c r="I378" t="s">
        <v>14</v>
      </c>
      <c r="J378" t="s">
        <v>14</v>
      </c>
      <c r="K378" t="s">
        <v>14</v>
      </c>
      <c r="L378" t="s">
        <v>609</v>
      </c>
    </row>
    <row r="379" spans="1:12" ht="18" customHeight="1" x14ac:dyDescent="0.3">
      <c r="A379" t="s">
        <v>1235</v>
      </c>
      <c r="B379" t="s">
        <v>1236</v>
      </c>
      <c r="C379" s="5">
        <v>0.59</v>
      </c>
      <c r="D379" t="s">
        <v>858</v>
      </c>
      <c r="E379" t="s">
        <v>1075</v>
      </c>
      <c r="F379" t="s">
        <v>1076</v>
      </c>
      <c r="G379" t="s">
        <v>465</v>
      </c>
      <c r="H379" s="1" t="s">
        <v>720</v>
      </c>
      <c r="I379" t="s">
        <v>14</v>
      </c>
      <c r="J379" t="s">
        <v>14</v>
      </c>
      <c r="K379" t="s">
        <v>14</v>
      </c>
      <c r="L379" t="s">
        <v>609</v>
      </c>
    </row>
    <row r="380" spans="1:12" ht="18" customHeight="1" x14ac:dyDescent="0.3">
      <c r="A380" t="s">
        <v>1237</v>
      </c>
      <c r="B380" t="s">
        <v>1238</v>
      </c>
      <c r="C380" s="5">
        <v>0.128</v>
      </c>
      <c r="D380" t="s">
        <v>858</v>
      </c>
      <c r="E380" t="s">
        <v>1075</v>
      </c>
      <c r="F380" t="s">
        <v>1076</v>
      </c>
      <c r="G380" t="s">
        <v>465</v>
      </c>
      <c r="H380" s="1" t="s">
        <v>720</v>
      </c>
      <c r="I380" t="s">
        <v>14</v>
      </c>
      <c r="J380" t="s">
        <v>14</v>
      </c>
      <c r="K380" t="s">
        <v>14</v>
      </c>
      <c r="L380" t="s">
        <v>609</v>
      </c>
    </row>
    <row r="381" spans="1:12" ht="18" customHeight="1" x14ac:dyDescent="0.3">
      <c r="A381" t="s">
        <v>1239</v>
      </c>
      <c r="B381" t="s">
        <v>1240</v>
      </c>
      <c r="C381" s="5">
        <v>2.5999999999999999E-2</v>
      </c>
      <c r="D381" t="s">
        <v>858</v>
      </c>
      <c r="E381" t="s">
        <v>1075</v>
      </c>
      <c r="F381" t="s">
        <v>1076</v>
      </c>
      <c r="G381" t="s">
        <v>465</v>
      </c>
      <c r="H381" s="1" t="s">
        <v>720</v>
      </c>
      <c r="I381" t="s">
        <v>14</v>
      </c>
      <c r="J381" t="s">
        <v>14</v>
      </c>
      <c r="K381" t="s">
        <v>14</v>
      </c>
      <c r="L381" t="s">
        <v>609</v>
      </c>
    </row>
    <row r="382" spans="1:12" ht="18" customHeight="1" x14ac:dyDescent="0.3">
      <c r="A382" t="s">
        <v>1241</v>
      </c>
      <c r="B382" t="s">
        <v>1242</v>
      </c>
      <c r="C382" s="5"/>
      <c r="D382" t="s">
        <v>858</v>
      </c>
      <c r="E382" t="s">
        <v>1075</v>
      </c>
      <c r="F382" t="s">
        <v>1076</v>
      </c>
      <c r="G382" t="s">
        <v>465</v>
      </c>
      <c r="H382" s="1" t="s">
        <v>720</v>
      </c>
      <c r="I382" t="s">
        <v>14</v>
      </c>
      <c r="J382" t="s">
        <v>14</v>
      </c>
      <c r="K382" t="s">
        <v>14</v>
      </c>
      <c r="L382" t="s">
        <v>609</v>
      </c>
    </row>
    <row r="383" spans="1:12" ht="18" customHeight="1" x14ac:dyDescent="0.3">
      <c r="A383" t="s">
        <v>1243</v>
      </c>
      <c r="B383" t="s">
        <v>1244</v>
      </c>
      <c r="C383" s="5"/>
      <c r="D383" t="s">
        <v>858</v>
      </c>
      <c r="E383" t="s">
        <v>1075</v>
      </c>
      <c r="F383" t="s">
        <v>1076</v>
      </c>
      <c r="G383" t="s">
        <v>465</v>
      </c>
      <c r="H383" s="1" t="s">
        <v>720</v>
      </c>
      <c r="I383" t="s">
        <v>14</v>
      </c>
      <c r="J383" t="s">
        <v>14</v>
      </c>
      <c r="K383" t="s">
        <v>14</v>
      </c>
      <c r="L383" t="s">
        <v>609</v>
      </c>
    </row>
    <row r="384" spans="1:12" ht="18" customHeight="1" x14ac:dyDescent="0.3">
      <c r="A384" t="s">
        <v>1245</v>
      </c>
      <c r="B384" t="s">
        <v>1246</v>
      </c>
      <c r="C384" s="17">
        <f>SUM(C378:C383)</f>
        <v>1</v>
      </c>
      <c r="D384" t="s">
        <v>858</v>
      </c>
      <c r="E384" t="s">
        <v>1075</v>
      </c>
      <c r="F384" t="s">
        <v>1076</v>
      </c>
      <c r="G384" t="s">
        <v>465</v>
      </c>
      <c r="H384" s="1" t="s">
        <v>720</v>
      </c>
      <c r="I384" t="s">
        <v>14</v>
      </c>
      <c r="J384" t="s">
        <v>14</v>
      </c>
      <c r="K384" t="s">
        <v>14</v>
      </c>
      <c r="L384" t="s">
        <v>609</v>
      </c>
    </row>
    <row r="386" spans="1:12" ht="18" customHeight="1" x14ac:dyDescent="0.3"/>
    <row r="387" spans="1:12" ht="18" customHeight="1" x14ac:dyDescent="0.3">
      <c r="A387" t="s">
        <v>1247</v>
      </c>
      <c r="B387" t="s">
        <v>1248</v>
      </c>
      <c r="C387" s="5">
        <v>0.64100000000000001</v>
      </c>
      <c r="D387" t="s">
        <v>858</v>
      </c>
      <c r="E387" t="s">
        <v>1075</v>
      </c>
      <c r="F387" t="s">
        <v>1076</v>
      </c>
      <c r="G387" t="s">
        <v>465</v>
      </c>
      <c r="H387" s="1" t="s">
        <v>720</v>
      </c>
      <c r="I387" t="s">
        <v>14</v>
      </c>
      <c r="J387" t="s">
        <v>14</v>
      </c>
      <c r="K387" t="s">
        <v>14</v>
      </c>
      <c r="L387" t="s">
        <v>609</v>
      </c>
    </row>
    <row r="388" spans="1:12" ht="18" customHeight="1" x14ac:dyDescent="0.3">
      <c r="A388" t="s">
        <v>1249</v>
      </c>
      <c r="B388" t="s">
        <v>1250</v>
      </c>
      <c r="C388" s="5">
        <v>0.28199999999999997</v>
      </c>
      <c r="D388" t="s">
        <v>858</v>
      </c>
      <c r="E388" t="s">
        <v>1075</v>
      </c>
      <c r="F388" t="s">
        <v>1076</v>
      </c>
      <c r="G388" t="s">
        <v>465</v>
      </c>
      <c r="H388" s="1" t="s">
        <v>720</v>
      </c>
      <c r="I388" t="s">
        <v>14</v>
      </c>
      <c r="J388" t="s">
        <v>14</v>
      </c>
      <c r="K388" t="s">
        <v>14</v>
      </c>
      <c r="L388" t="s">
        <v>609</v>
      </c>
    </row>
    <row r="389" spans="1:12" ht="18" customHeight="1" x14ac:dyDescent="0.3">
      <c r="A389" t="s">
        <v>1251</v>
      </c>
      <c r="B389" t="s">
        <v>1252</v>
      </c>
      <c r="C389" s="5">
        <v>5.0999999999999997E-2</v>
      </c>
      <c r="D389" t="s">
        <v>858</v>
      </c>
      <c r="E389" t="s">
        <v>1075</v>
      </c>
      <c r="F389" t="s">
        <v>1076</v>
      </c>
      <c r="G389" t="s">
        <v>465</v>
      </c>
      <c r="H389" s="1" t="s">
        <v>720</v>
      </c>
      <c r="I389" t="s">
        <v>14</v>
      </c>
      <c r="J389" t="s">
        <v>14</v>
      </c>
      <c r="K389" t="s">
        <v>14</v>
      </c>
      <c r="L389" t="s">
        <v>609</v>
      </c>
    </row>
    <row r="390" spans="1:12" ht="18" customHeight="1" x14ac:dyDescent="0.3">
      <c r="A390" t="s">
        <v>1253</v>
      </c>
      <c r="B390" t="s">
        <v>1254</v>
      </c>
      <c r="C390" s="5">
        <v>2.5999999999999999E-2</v>
      </c>
      <c r="D390" t="s">
        <v>858</v>
      </c>
      <c r="E390" t="s">
        <v>1075</v>
      </c>
      <c r="F390" t="s">
        <v>1076</v>
      </c>
      <c r="G390" t="s">
        <v>465</v>
      </c>
      <c r="H390" s="1" t="s">
        <v>720</v>
      </c>
      <c r="I390" t="s">
        <v>14</v>
      </c>
      <c r="J390" t="s">
        <v>14</v>
      </c>
      <c r="K390" t="s">
        <v>14</v>
      </c>
      <c r="L390" t="s">
        <v>609</v>
      </c>
    </row>
    <row r="391" spans="1:12" ht="18" customHeight="1" x14ac:dyDescent="0.3">
      <c r="A391" t="s">
        <v>1255</v>
      </c>
      <c r="B391" t="s">
        <v>1256</v>
      </c>
      <c r="C391" s="5"/>
      <c r="D391" t="s">
        <v>858</v>
      </c>
      <c r="E391" t="s">
        <v>1075</v>
      </c>
      <c r="F391" t="s">
        <v>1076</v>
      </c>
      <c r="G391" t="s">
        <v>465</v>
      </c>
      <c r="H391" s="1" t="s">
        <v>720</v>
      </c>
      <c r="I391" t="s">
        <v>14</v>
      </c>
      <c r="J391" t="s">
        <v>14</v>
      </c>
      <c r="K391" t="s">
        <v>14</v>
      </c>
      <c r="L391" t="s">
        <v>609</v>
      </c>
    </row>
    <row r="392" spans="1:12" ht="18" customHeight="1" x14ac:dyDescent="0.3">
      <c r="A392" t="s">
        <v>1257</v>
      </c>
      <c r="B392" t="s">
        <v>1258</v>
      </c>
      <c r="C392" s="5"/>
      <c r="D392" t="s">
        <v>858</v>
      </c>
      <c r="E392" t="s">
        <v>1075</v>
      </c>
      <c r="F392" t="s">
        <v>1076</v>
      </c>
      <c r="G392" t="s">
        <v>465</v>
      </c>
      <c r="H392" s="1" t="s">
        <v>720</v>
      </c>
      <c r="I392" t="s">
        <v>14</v>
      </c>
      <c r="J392" t="s">
        <v>14</v>
      </c>
      <c r="K392" t="s">
        <v>14</v>
      </c>
      <c r="L392" t="s">
        <v>609</v>
      </c>
    </row>
    <row r="393" spans="1:12" ht="18" customHeight="1" x14ac:dyDescent="0.3">
      <c r="A393" t="s">
        <v>1259</v>
      </c>
      <c r="B393" t="s">
        <v>1260</v>
      </c>
      <c r="C393" s="17">
        <f>SUM(C387:C392)</f>
        <v>1</v>
      </c>
      <c r="D393" t="s">
        <v>858</v>
      </c>
      <c r="E393" t="s">
        <v>1075</v>
      </c>
      <c r="F393" t="s">
        <v>1076</v>
      </c>
      <c r="G393" t="s">
        <v>465</v>
      </c>
      <c r="H393" s="1" t="s">
        <v>720</v>
      </c>
      <c r="I393" t="s">
        <v>14</v>
      </c>
      <c r="J393" t="s">
        <v>14</v>
      </c>
      <c r="K393" t="s">
        <v>14</v>
      </c>
      <c r="L393" t="s">
        <v>609</v>
      </c>
    </row>
    <row r="396" spans="1:12" ht="18" customHeight="1" x14ac:dyDescent="0.3"/>
    <row r="397" spans="1:12" ht="18" customHeight="1" x14ac:dyDescent="0.3"/>
    <row r="398" spans="1:12" ht="18" customHeight="1" x14ac:dyDescent="0.3"/>
    <row r="399" spans="1:12" ht="18" customHeight="1" x14ac:dyDescent="0.3"/>
    <row r="400" spans="1:12" ht="18" customHeight="1" x14ac:dyDescent="0.3"/>
    <row r="401" spans="1:12" ht="18" customHeight="1" x14ac:dyDescent="0.3"/>
    <row r="402" spans="1:12" ht="18" customHeight="1" x14ac:dyDescent="0.3">
      <c r="A402" t="s">
        <v>1261</v>
      </c>
      <c r="B402" t="s">
        <v>1262</v>
      </c>
      <c r="C402">
        <v>20.2</v>
      </c>
      <c r="D402" t="s">
        <v>858</v>
      </c>
      <c r="E402" t="s">
        <v>1075</v>
      </c>
      <c r="F402" t="s">
        <v>1076</v>
      </c>
      <c r="G402" t="s">
        <v>465</v>
      </c>
      <c r="H402" s="1" t="s">
        <v>720</v>
      </c>
      <c r="I402" t="s">
        <v>14</v>
      </c>
      <c r="J402" t="s">
        <v>14</v>
      </c>
      <c r="K402" t="s">
        <v>14</v>
      </c>
      <c r="L402" t="s">
        <v>609</v>
      </c>
    </row>
    <row r="403" spans="1:12" ht="18" customHeight="1" x14ac:dyDescent="0.3">
      <c r="A403" t="s">
        <v>1263</v>
      </c>
      <c r="B403" t="s">
        <v>1264</v>
      </c>
      <c r="C403">
        <v>47.9</v>
      </c>
      <c r="D403" t="s">
        <v>858</v>
      </c>
      <c r="E403" t="s">
        <v>1075</v>
      </c>
      <c r="F403" t="s">
        <v>1076</v>
      </c>
      <c r="G403" t="s">
        <v>465</v>
      </c>
      <c r="H403" s="1" t="s">
        <v>720</v>
      </c>
      <c r="I403" t="s">
        <v>14</v>
      </c>
      <c r="J403" t="s">
        <v>14</v>
      </c>
      <c r="K403" t="s">
        <v>14</v>
      </c>
      <c r="L403" t="s">
        <v>609</v>
      </c>
    </row>
    <row r="404" spans="1:12" ht="18" customHeight="1" x14ac:dyDescent="0.3">
      <c r="A404" t="s">
        <v>1265</v>
      </c>
      <c r="B404" t="s">
        <v>1266</v>
      </c>
      <c r="C404">
        <v>79.7</v>
      </c>
      <c r="D404" t="s">
        <v>858</v>
      </c>
      <c r="E404" t="s">
        <v>1075</v>
      </c>
      <c r="F404" t="s">
        <v>1076</v>
      </c>
      <c r="G404" t="s">
        <v>465</v>
      </c>
      <c r="H404" s="1" t="s">
        <v>720</v>
      </c>
      <c r="I404" t="s">
        <v>14</v>
      </c>
      <c r="J404" t="s">
        <v>14</v>
      </c>
      <c r="K404" t="s">
        <v>14</v>
      </c>
      <c r="L404" t="s">
        <v>609</v>
      </c>
    </row>
    <row r="405" spans="1:12" ht="18" customHeight="1" x14ac:dyDescent="0.3">
      <c r="A405" t="s">
        <v>1267</v>
      </c>
      <c r="B405" t="s">
        <v>1268</v>
      </c>
      <c r="C405">
        <v>20.3</v>
      </c>
      <c r="D405" t="s">
        <v>858</v>
      </c>
      <c r="E405" t="s">
        <v>1075</v>
      </c>
      <c r="F405" t="s">
        <v>1076</v>
      </c>
      <c r="G405" t="s">
        <v>465</v>
      </c>
      <c r="H405" s="1" t="s">
        <v>720</v>
      </c>
      <c r="I405" t="s">
        <v>14</v>
      </c>
      <c r="J405" t="s">
        <v>14</v>
      </c>
      <c r="K405" t="s">
        <v>14</v>
      </c>
      <c r="L405" t="s">
        <v>609</v>
      </c>
    </row>
    <row r="406" spans="1:12" ht="18" customHeight="1" x14ac:dyDescent="0.3">
      <c r="A406" t="s">
        <v>1269</v>
      </c>
      <c r="B406" t="s">
        <v>1270</v>
      </c>
      <c r="C406">
        <v>4.7</v>
      </c>
      <c r="D406" t="s">
        <v>858</v>
      </c>
      <c r="E406" t="s">
        <v>1075</v>
      </c>
      <c r="F406" t="s">
        <v>1076</v>
      </c>
      <c r="G406" t="s">
        <v>465</v>
      </c>
      <c r="H406" s="1" t="s">
        <v>720</v>
      </c>
      <c r="I406" t="s">
        <v>14</v>
      </c>
      <c r="J406" t="s">
        <v>14</v>
      </c>
      <c r="K406" t="s">
        <v>14</v>
      </c>
      <c r="L406" t="s">
        <v>609</v>
      </c>
    </row>
    <row r="407" spans="1:12" ht="28.8" x14ac:dyDescent="0.3">
      <c r="A407" t="s">
        <v>1271</v>
      </c>
      <c r="B407" s="1" t="s">
        <v>1272</v>
      </c>
      <c r="C407">
        <v>40.700000000000003</v>
      </c>
      <c r="D407" t="s">
        <v>858</v>
      </c>
      <c r="E407" t="s">
        <v>1075</v>
      </c>
      <c r="F407" t="s">
        <v>1076</v>
      </c>
      <c r="G407" t="s">
        <v>465</v>
      </c>
      <c r="H407" s="1" t="s">
        <v>720</v>
      </c>
      <c r="I407" t="s">
        <v>14</v>
      </c>
      <c r="J407" t="s">
        <v>14</v>
      </c>
      <c r="K407" t="s">
        <v>14</v>
      </c>
      <c r="L407" t="s">
        <v>609</v>
      </c>
    </row>
    <row r="408" spans="1:12" ht="18" customHeight="1" x14ac:dyDescent="0.3">
      <c r="E408" s="18">
        <v>1</v>
      </c>
    </row>
    <row r="421" spans="1:12" ht="18" customHeight="1" x14ac:dyDescent="0.3"/>
    <row r="422" spans="1:12" ht="18" customHeight="1" x14ac:dyDescent="0.3">
      <c r="A422" t="s">
        <v>1273</v>
      </c>
      <c r="B422" t="s">
        <v>1274</v>
      </c>
      <c r="C422" s="11">
        <f>342/1267</f>
        <v>0.26992896606156275</v>
      </c>
      <c r="D422" t="s">
        <v>858</v>
      </c>
      <c r="E422" t="s">
        <v>1075</v>
      </c>
      <c r="F422" t="s">
        <v>1275</v>
      </c>
      <c r="G422" t="s">
        <v>465</v>
      </c>
      <c r="H422" s="1" t="s">
        <v>720</v>
      </c>
      <c r="I422" t="s">
        <v>14</v>
      </c>
      <c r="J422" t="s">
        <v>14</v>
      </c>
      <c r="K422" t="s">
        <v>14</v>
      </c>
      <c r="L422" t="s">
        <v>609</v>
      </c>
    </row>
    <row r="423" spans="1:12" ht="18" customHeight="1" x14ac:dyDescent="0.3">
      <c r="A423" t="s">
        <v>1276</v>
      </c>
      <c r="B423" t="s">
        <v>1277</v>
      </c>
      <c r="C423" s="11">
        <f>330/1267</f>
        <v>0.26045777426992894</v>
      </c>
      <c r="D423" t="s">
        <v>858</v>
      </c>
      <c r="E423" t="s">
        <v>1075</v>
      </c>
      <c r="F423" t="s">
        <v>1275</v>
      </c>
      <c r="G423" t="s">
        <v>465</v>
      </c>
      <c r="H423" s="1" t="s">
        <v>720</v>
      </c>
      <c r="I423" t="s">
        <v>14</v>
      </c>
      <c r="J423" t="s">
        <v>14</v>
      </c>
      <c r="K423" t="s">
        <v>14</v>
      </c>
      <c r="L423" t="s">
        <v>609</v>
      </c>
    </row>
    <row r="424" spans="1:12" ht="18" customHeight="1" x14ac:dyDescent="0.3">
      <c r="A424" t="s">
        <v>1278</v>
      </c>
      <c r="B424" t="s">
        <v>1279</v>
      </c>
      <c r="C424" s="11">
        <f>176/1267</f>
        <v>0.13891081294396213</v>
      </c>
      <c r="D424" t="s">
        <v>858</v>
      </c>
      <c r="E424" t="s">
        <v>1075</v>
      </c>
      <c r="F424" t="s">
        <v>1275</v>
      </c>
      <c r="G424" t="s">
        <v>465</v>
      </c>
      <c r="H424" s="1" t="s">
        <v>720</v>
      </c>
      <c r="I424" t="s">
        <v>14</v>
      </c>
      <c r="J424" t="s">
        <v>14</v>
      </c>
      <c r="K424" t="s">
        <v>14</v>
      </c>
      <c r="L424" t="s">
        <v>609</v>
      </c>
    </row>
    <row r="425" spans="1:12" ht="18" customHeight="1" x14ac:dyDescent="0.3">
      <c r="A425" t="s">
        <v>1280</v>
      </c>
      <c r="B425" t="s">
        <v>1281</v>
      </c>
      <c r="C425" s="11">
        <f>214/1267</f>
        <v>0.16890292028413575</v>
      </c>
      <c r="D425" t="s">
        <v>858</v>
      </c>
      <c r="E425" t="s">
        <v>1075</v>
      </c>
      <c r="F425" t="s">
        <v>1275</v>
      </c>
      <c r="G425" t="s">
        <v>465</v>
      </c>
      <c r="H425" s="1" t="s">
        <v>720</v>
      </c>
      <c r="I425" t="s">
        <v>14</v>
      </c>
      <c r="J425" t="s">
        <v>14</v>
      </c>
      <c r="K425" t="s">
        <v>14</v>
      </c>
      <c r="L425" t="s">
        <v>609</v>
      </c>
    </row>
    <row r="426" spans="1:12" ht="18" customHeight="1" x14ac:dyDescent="0.3">
      <c r="A426" t="s">
        <v>1282</v>
      </c>
      <c r="B426" t="s">
        <v>1283</v>
      </c>
      <c r="C426" s="11">
        <f>98/1267</f>
        <v>7.7348066298342538E-2</v>
      </c>
      <c r="D426" t="s">
        <v>858</v>
      </c>
      <c r="E426" t="s">
        <v>1075</v>
      </c>
      <c r="F426" t="s">
        <v>1275</v>
      </c>
      <c r="G426" t="s">
        <v>465</v>
      </c>
      <c r="H426" s="1" t="s">
        <v>720</v>
      </c>
      <c r="I426" t="s">
        <v>14</v>
      </c>
      <c r="J426" t="s">
        <v>14</v>
      </c>
      <c r="K426" t="s">
        <v>14</v>
      </c>
      <c r="L426" t="s">
        <v>609</v>
      </c>
    </row>
    <row r="427" spans="1:12" ht="18" customHeight="1" x14ac:dyDescent="0.3">
      <c r="A427" t="s">
        <v>1284</v>
      </c>
      <c r="B427" s="1" t="s">
        <v>1285</v>
      </c>
      <c r="C427" s="11">
        <f>80/1267</f>
        <v>6.3141278610891874E-2</v>
      </c>
      <c r="D427" t="s">
        <v>858</v>
      </c>
      <c r="E427" t="s">
        <v>1075</v>
      </c>
      <c r="F427" t="s">
        <v>1275</v>
      </c>
      <c r="G427" t="s">
        <v>465</v>
      </c>
      <c r="H427" s="1" t="s">
        <v>720</v>
      </c>
      <c r="I427" t="s">
        <v>14</v>
      </c>
      <c r="J427" t="s">
        <v>14</v>
      </c>
      <c r="K427" t="s">
        <v>14</v>
      </c>
      <c r="L427" t="s">
        <v>609</v>
      </c>
    </row>
    <row r="428" spans="1:12" ht="18" customHeight="1" x14ac:dyDescent="0.3">
      <c r="A428" t="s">
        <v>1286</v>
      </c>
      <c r="B428" t="s">
        <v>1287</v>
      </c>
      <c r="C428" s="11">
        <f>26/1267</f>
        <v>2.0520915548539857E-2</v>
      </c>
      <c r="D428" t="s">
        <v>858</v>
      </c>
      <c r="E428" t="s">
        <v>1075</v>
      </c>
      <c r="F428" t="s">
        <v>1275</v>
      </c>
      <c r="G428" t="s">
        <v>465</v>
      </c>
      <c r="H428" s="1" t="s">
        <v>720</v>
      </c>
      <c r="I428" t="s">
        <v>14</v>
      </c>
      <c r="J428" t="s">
        <v>14</v>
      </c>
      <c r="K428" t="s">
        <v>14</v>
      </c>
      <c r="L428" t="s">
        <v>609</v>
      </c>
    </row>
    <row r="429" spans="1:12" ht="18" customHeight="1" x14ac:dyDescent="0.3">
      <c r="A429" t="s">
        <v>1288</v>
      </c>
      <c r="B429" t="s">
        <v>1289</v>
      </c>
      <c r="C429" s="11">
        <f>1/1267</f>
        <v>7.8926598263614838E-4</v>
      </c>
      <c r="D429" t="s">
        <v>858</v>
      </c>
      <c r="E429" t="s">
        <v>1075</v>
      </c>
      <c r="F429" t="s">
        <v>1275</v>
      </c>
      <c r="G429" t="s">
        <v>465</v>
      </c>
      <c r="H429" s="1" t="s">
        <v>720</v>
      </c>
      <c r="I429" t="s">
        <v>14</v>
      </c>
      <c r="J429" t="s">
        <v>14</v>
      </c>
      <c r="K429" t="s">
        <v>14</v>
      </c>
      <c r="L429" t="s">
        <v>609</v>
      </c>
    </row>
    <row r="430" spans="1:12" ht="18" customHeight="1" x14ac:dyDescent="0.3">
      <c r="A430" t="s">
        <v>1290</v>
      </c>
      <c r="B430" t="s">
        <v>1291</v>
      </c>
      <c r="C430" s="5"/>
      <c r="D430" t="s">
        <v>858</v>
      </c>
      <c r="E430" t="s">
        <v>1075</v>
      </c>
      <c r="F430" t="s">
        <v>1275</v>
      </c>
      <c r="G430" t="s">
        <v>465</v>
      </c>
      <c r="H430" s="1" t="s">
        <v>720</v>
      </c>
      <c r="I430" t="s">
        <v>14</v>
      </c>
      <c r="J430" t="s">
        <v>14</v>
      </c>
      <c r="K430" t="s">
        <v>14</v>
      </c>
      <c r="L430" t="s">
        <v>609</v>
      </c>
    </row>
    <row r="431" spans="1:12" ht="18" customHeight="1" x14ac:dyDescent="0.3">
      <c r="A431" t="s">
        <v>1292</v>
      </c>
      <c r="B431" t="s">
        <v>205</v>
      </c>
      <c r="C431" s="17">
        <f>SUM(C422:C430)</f>
        <v>1</v>
      </c>
      <c r="D431" t="s">
        <v>858</v>
      </c>
      <c r="E431" t="s">
        <v>1075</v>
      </c>
      <c r="F431" t="s">
        <v>1275</v>
      </c>
      <c r="G431" t="s">
        <v>465</v>
      </c>
      <c r="H431" s="1" t="s">
        <v>720</v>
      </c>
      <c r="I431" t="s">
        <v>14</v>
      </c>
      <c r="J431" t="s">
        <v>14</v>
      </c>
      <c r="K431" t="s">
        <v>14</v>
      </c>
      <c r="L431" t="s">
        <v>609</v>
      </c>
    </row>
    <row r="433" spans="1:12" ht="18" customHeight="1" x14ac:dyDescent="0.3"/>
    <row r="434" spans="1:12" ht="18" customHeight="1" x14ac:dyDescent="0.3">
      <c r="A434" t="s">
        <v>1293</v>
      </c>
      <c r="B434" t="s">
        <v>1274</v>
      </c>
      <c r="C434" s="5"/>
      <c r="D434" t="s">
        <v>858</v>
      </c>
      <c r="E434" t="s">
        <v>1075</v>
      </c>
      <c r="F434" t="s">
        <v>1275</v>
      </c>
      <c r="G434" t="s">
        <v>465</v>
      </c>
      <c r="H434" s="1" t="s">
        <v>720</v>
      </c>
      <c r="I434" t="s">
        <v>14</v>
      </c>
      <c r="J434" t="s">
        <v>14</v>
      </c>
      <c r="K434" t="s">
        <v>14</v>
      </c>
      <c r="L434" t="s">
        <v>609</v>
      </c>
    </row>
    <row r="435" spans="1:12" ht="18" customHeight="1" x14ac:dyDescent="0.3">
      <c r="A435" t="s">
        <v>1294</v>
      </c>
      <c r="B435" t="s">
        <v>1277</v>
      </c>
      <c r="C435" s="5"/>
      <c r="D435" t="s">
        <v>858</v>
      </c>
      <c r="E435" t="s">
        <v>1075</v>
      </c>
      <c r="F435" t="s">
        <v>1275</v>
      </c>
      <c r="G435" t="s">
        <v>465</v>
      </c>
      <c r="H435" s="1" t="s">
        <v>720</v>
      </c>
      <c r="I435" t="s">
        <v>14</v>
      </c>
      <c r="J435" t="s">
        <v>14</v>
      </c>
      <c r="K435" t="s">
        <v>14</v>
      </c>
      <c r="L435" t="s">
        <v>609</v>
      </c>
    </row>
    <row r="436" spans="1:12" ht="18" customHeight="1" x14ac:dyDescent="0.3">
      <c r="A436" t="s">
        <v>1295</v>
      </c>
      <c r="B436" t="s">
        <v>1279</v>
      </c>
      <c r="C436" s="5"/>
      <c r="D436" t="s">
        <v>858</v>
      </c>
      <c r="E436" t="s">
        <v>1075</v>
      </c>
      <c r="F436" t="s">
        <v>1275</v>
      </c>
      <c r="G436" t="s">
        <v>465</v>
      </c>
      <c r="H436" s="1" t="s">
        <v>720</v>
      </c>
      <c r="I436" t="s">
        <v>14</v>
      </c>
      <c r="J436" t="s">
        <v>14</v>
      </c>
      <c r="K436" t="s">
        <v>14</v>
      </c>
      <c r="L436" t="s">
        <v>609</v>
      </c>
    </row>
    <row r="437" spans="1:12" ht="18" customHeight="1" x14ac:dyDescent="0.3">
      <c r="A437" t="s">
        <v>1296</v>
      </c>
      <c r="B437" t="s">
        <v>1281</v>
      </c>
      <c r="C437" s="5"/>
      <c r="D437" t="s">
        <v>858</v>
      </c>
      <c r="E437" t="s">
        <v>1075</v>
      </c>
      <c r="F437" t="s">
        <v>1275</v>
      </c>
      <c r="G437" t="s">
        <v>465</v>
      </c>
      <c r="H437" s="1" t="s">
        <v>720</v>
      </c>
      <c r="I437" t="s">
        <v>14</v>
      </c>
      <c r="J437" t="s">
        <v>14</v>
      </c>
      <c r="K437" t="s">
        <v>14</v>
      </c>
      <c r="L437" t="s">
        <v>609</v>
      </c>
    </row>
    <row r="438" spans="1:12" ht="18" customHeight="1" x14ac:dyDescent="0.3">
      <c r="A438" t="s">
        <v>1297</v>
      </c>
      <c r="B438" t="s">
        <v>1283</v>
      </c>
      <c r="C438" s="5"/>
      <c r="D438" t="s">
        <v>858</v>
      </c>
      <c r="E438" t="s">
        <v>1075</v>
      </c>
      <c r="F438" t="s">
        <v>1275</v>
      </c>
      <c r="G438" t="s">
        <v>465</v>
      </c>
      <c r="H438" s="1" t="s">
        <v>720</v>
      </c>
      <c r="I438" t="s">
        <v>14</v>
      </c>
      <c r="J438" t="s">
        <v>14</v>
      </c>
      <c r="K438" t="s">
        <v>14</v>
      </c>
      <c r="L438" t="s">
        <v>609</v>
      </c>
    </row>
    <row r="439" spans="1:12" ht="18" customHeight="1" x14ac:dyDescent="0.3">
      <c r="A439" t="s">
        <v>1298</v>
      </c>
      <c r="B439" s="1" t="s">
        <v>1285</v>
      </c>
      <c r="C439" s="5"/>
      <c r="D439" t="s">
        <v>858</v>
      </c>
      <c r="E439" t="s">
        <v>1075</v>
      </c>
      <c r="F439" t="s">
        <v>1275</v>
      </c>
      <c r="G439" t="s">
        <v>465</v>
      </c>
      <c r="H439" s="1" t="s">
        <v>720</v>
      </c>
      <c r="I439" t="s">
        <v>14</v>
      </c>
      <c r="J439" t="s">
        <v>14</v>
      </c>
      <c r="K439" t="s">
        <v>14</v>
      </c>
      <c r="L439" t="s">
        <v>609</v>
      </c>
    </row>
    <row r="440" spans="1:12" ht="18" customHeight="1" x14ac:dyDescent="0.3">
      <c r="A440" t="s">
        <v>1299</v>
      </c>
      <c r="B440" t="s">
        <v>1287</v>
      </c>
      <c r="C440" s="5"/>
      <c r="D440" t="s">
        <v>858</v>
      </c>
      <c r="E440" t="s">
        <v>1075</v>
      </c>
      <c r="F440" t="s">
        <v>1275</v>
      </c>
      <c r="G440" t="s">
        <v>465</v>
      </c>
      <c r="H440" s="1" t="s">
        <v>720</v>
      </c>
      <c r="I440" t="s">
        <v>14</v>
      </c>
      <c r="J440" t="s">
        <v>14</v>
      </c>
      <c r="K440" t="s">
        <v>14</v>
      </c>
      <c r="L440" t="s">
        <v>609</v>
      </c>
    </row>
    <row r="441" spans="1:12" ht="18" customHeight="1" x14ac:dyDescent="0.3">
      <c r="A441" t="s">
        <v>1300</v>
      </c>
      <c r="B441" t="s">
        <v>1289</v>
      </c>
      <c r="C441" s="5"/>
      <c r="D441" t="s">
        <v>858</v>
      </c>
      <c r="E441" t="s">
        <v>1075</v>
      </c>
      <c r="F441" t="s">
        <v>1275</v>
      </c>
      <c r="G441" t="s">
        <v>465</v>
      </c>
      <c r="H441" s="1" t="s">
        <v>720</v>
      </c>
      <c r="I441" t="s">
        <v>14</v>
      </c>
      <c r="J441" t="s">
        <v>14</v>
      </c>
      <c r="K441" t="s">
        <v>14</v>
      </c>
      <c r="L441" t="s">
        <v>609</v>
      </c>
    </row>
    <row r="442" spans="1:12" ht="18" customHeight="1" x14ac:dyDescent="0.3">
      <c r="A442" t="s">
        <v>1301</v>
      </c>
      <c r="B442" t="s">
        <v>1291</v>
      </c>
      <c r="C442" s="5"/>
      <c r="D442" t="s">
        <v>858</v>
      </c>
      <c r="E442" t="s">
        <v>1075</v>
      </c>
      <c r="F442" t="s">
        <v>1275</v>
      </c>
      <c r="G442" t="s">
        <v>465</v>
      </c>
      <c r="H442" s="1" t="s">
        <v>720</v>
      </c>
      <c r="I442" t="s">
        <v>14</v>
      </c>
      <c r="J442" t="s">
        <v>14</v>
      </c>
      <c r="K442" t="s">
        <v>14</v>
      </c>
      <c r="L442" t="s">
        <v>609</v>
      </c>
    </row>
    <row r="443" spans="1:12" ht="18" customHeight="1" x14ac:dyDescent="0.3">
      <c r="A443" t="s">
        <v>1302</v>
      </c>
      <c r="B443" t="s">
        <v>205</v>
      </c>
      <c r="C443" s="17">
        <f>SUM(C434:C442)</f>
        <v>0</v>
      </c>
      <c r="D443" t="s">
        <v>858</v>
      </c>
      <c r="E443" t="s">
        <v>1075</v>
      </c>
      <c r="F443" t="s">
        <v>1275</v>
      </c>
      <c r="G443" t="s">
        <v>465</v>
      </c>
      <c r="H443" s="1" t="s">
        <v>720</v>
      </c>
      <c r="I443" t="s">
        <v>14</v>
      </c>
      <c r="J443" t="s">
        <v>14</v>
      </c>
      <c r="K443" t="s">
        <v>14</v>
      </c>
      <c r="L443" t="s">
        <v>609</v>
      </c>
    </row>
    <row r="445" spans="1:12" ht="18" customHeight="1" x14ac:dyDescent="0.3"/>
    <row r="446" spans="1:12" ht="18" customHeight="1" x14ac:dyDescent="0.3">
      <c r="A446" t="s">
        <v>1303</v>
      </c>
      <c r="B446" t="s">
        <v>1274</v>
      </c>
      <c r="C446" s="11">
        <f>342/1267</f>
        <v>0.26992896606156275</v>
      </c>
      <c r="D446" t="s">
        <v>858</v>
      </c>
      <c r="E446" t="s">
        <v>1075</v>
      </c>
      <c r="F446" t="s">
        <v>1275</v>
      </c>
      <c r="G446" t="s">
        <v>465</v>
      </c>
      <c r="H446" s="1" t="s">
        <v>720</v>
      </c>
      <c r="I446" t="s">
        <v>14</v>
      </c>
      <c r="J446" t="s">
        <v>14</v>
      </c>
      <c r="K446" t="s">
        <v>14</v>
      </c>
      <c r="L446" t="s">
        <v>609</v>
      </c>
    </row>
    <row r="447" spans="1:12" ht="18" customHeight="1" x14ac:dyDescent="0.3">
      <c r="A447" t="s">
        <v>1304</v>
      </c>
      <c r="B447" t="s">
        <v>1277</v>
      </c>
      <c r="C447" s="11">
        <f>330/1267</f>
        <v>0.26045777426992894</v>
      </c>
      <c r="D447" t="s">
        <v>858</v>
      </c>
      <c r="E447" t="s">
        <v>1075</v>
      </c>
      <c r="F447" t="s">
        <v>1275</v>
      </c>
      <c r="G447" t="s">
        <v>465</v>
      </c>
      <c r="H447" s="1" t="s">
        <v>720</v>
      </c>
      <c r="I447" t="s">
        <v>14</v>
      </c>
      <c r="J447" t="s">
        <v>14</v>
      </c>
      <c r="K447" t="s">
        <v>14</v>
      </c>
      <c r="L447" t="s">
        <v>609</v>
      </c>
    </row>
    <row r="448" spans="1:12" ht="18" customHeight="1" x14ac:dyDescent="0.3">
      <c r="A448" t="s">
        <v>1305</v>
      </c>
      <c r="B448" t="s">
        <v>1279</v>
      </c>
      <c r="C448" s="11">
        <f>176/1267</f>
        <v>0.13891081294396213</v>
      </c>
      <c r="D448" t="s">
        <v>858</v>
      </c>
      <c r="E448" t="s">
        <v>1075</v>
      </c>
      <c r="F448" t="s">
        <v>1275</v>
      </c>
      <c r="G448" t="s">
        <v>465</v>
      </c>
      <c r="H448" s="1" t="s">
        <v>720</v>
      </c>
      <c r="I448" t="s">
        <v>14</v>
      </c>
      <c r="J448" t="s">
        <v>14</v>
      </c>
      <c r="K448" t="s">
        <v>14</v>
      </c>
      <c r="L448" t="s">
        <v>609</v>
      </c>
    </row>
    <row r="449" spans="1:12" ht="18" customHeight="1" x14ac:dyDescent="0.3">
      <c r="A449" t="s">
        <v>1306</v>
      </c>
      <c r="B449" t="s">
        <v>1281</v>
      </c>
      <c r="C449" s="11">
        <f>214/1267</f>
        <v>0.16890292028413575</v>
      </c>
      <c r="D449" t="s">
        <v>858</v>
      </c>
      <c r="E449" t="s">
        <v>1075</v>
      </c>
      <c r="F449" t="s">
        <v>1275</v>
      </c>
      <c r="G449" t="s">
        <v>465</v>
      </c>
      <c r="H449" s="1" t="s">
        <v>720</v>
      </c>
      <c r="I449" t="s">
        <v>14</v>
      </c>
      <c r="J449" t="s">
        <v>14</v>
      </c>
      <c r="K449" t="s">
        <v>14</v>
      </c>
      <c r="L449" t="s">
        <v>609</v>
      </c>
    </row>
    <row r="450" spans="1:12" ht="18" customHeight="1" x14ac:dyDescent="0.3">
      <c r="A450" t="s">
        <v>1307</v>
      </c>
      <c r="B450" t="s">
        <v>1283</v>
      </c>
      <c r="C450" s="11">
        <f>98/1267</f>
        <v>7.7348066298342538E-2</v>
      </c>
      <c r="D450" t="s">
        <v>858</v>
      </c>
      <c r="E450" t="s">
        <v>1075</v>
      </c>
      <c r="F450" t="s">
        <v>1275</v>
      </c>
      <c r="G450" t="s">
        <v>465</v>
      </c>
      <c r="H450" s="1" t="s">
        <v>720</v>
      </c>
      <c r="I450" t="s">
        <v>14</v>
      </c>
      <c r="J450" t="s">
        <v>14</v>
      </c>
      <c r="K450" t="s">
        <v>14</v>
      </c>
      <c r="L450" t="s">
        <v>609</v>
      </c>
    </row>
    <row r="451" spans="1:12" ht="18" customHeight="1" x14ac:dyDescent="0.3">
      <c r="A451" t="s">
        <v>1308</v>
      </c>
      <c r="B451" s="1" t="s">
        <v>1285</v>
      </c>
      <c r="C451" s="11">
        <f>80/1267</f>
        <v>6.3141278610891874E-2</v>
      </c>
      <c r="D451" t="s">
        <v>858</v>
      </c>
      <c r="E451" t="s">
        <v>1075</v>
      </c>
      <c r="F451" t="s">
        <v>1275</v>
      </c>
      <c r="G451" t="s">
        <v>465</v>
      </c>
      <c r="H451" s="1" t="s">
        <v>720</v>
      </c>
      <c r="I451" t="s">
        <v>14</v>
      </c>
      <c r="J451" t="s">
        <v>14</v>
      </c>
      <c r="K451" t="s">
        <v>14</v>
      </c>
      <c r="L451" t="s">
        <v>609</v>
      </c>
    </row>
    <row r="452" spans="1:12" ht="18" customHeight="1" x14ac:dyDescent="0.3">
      <c r="A452" t="s">
        <v>1309</v>
      </c>
      <c r="B452" t="s">
        <v>1287</v>
      </c>
      <c r="C452" s="11">
        <f>26/1267</f>
        <v>2.0520915548539857E-2</v>
      </c>
      <c r="D452" t="s">
        <v>858</v>
      </c>
      <c r="E452" t="s">
        <v>1075</v>
      </c>
      <c r="F452" t="s">
        <v>1275</v>
      </c>
      <c r="G452" t="s">
        <v>465</v>
      </c>
      <c r="H452" s="1" t="s">
        <v>720</v>
      </c>
      <c r="I452" t="s">
        <v>14</v>
      </c>
      <c r="J452" t="s">
        <v>14</v>
      </c>
      <c r="K452" t="s">
        <v>14</v>
      </c>
      <c r="L452" t="s">
        <v>609</v>
      </c>
    </row>
    <row r="453" spans="1:12" ht="18" customHeight="1" x14ac:dyDescent="0.3">
      <c r="A453" t="s">
        <v>1310</v>
      </c>
      <c r="B453" t="s">
        <v>1289</v>
      </c>
      <c r="C453" s="11">
        <f>1/1267</f>
        <v>7.8926598263614838E-4</v>
      </c>
      <c r="D453" t="s">
        <v>858</v>
      </c>
      <c r="E453" t="s">
        <v>1075</v>
      </c>
      <c r="F453" t="s">
        <v>1275</v>
      </c>
      <c r="G453" t="s">
        <v>465</v>
      </c>
      <c r="H453" s="1" t="s">
        <v>720</v>
      </c>
      <c r="I453" t="s">
        <v>14</v>
      </c>
      <c r="J453" t="s">
        <v>14</v>
      </c>
      <c r="K453" t="s">
        <v>14</v>
      </c>
      <c r="L453" t="s">
        <v>609</v>
      </c>
    </row>
    <row r="454" spans="1:12" ht="18" customHeight="1" x14ac:dyDescent="0.3">
      <c r="A454" t="s">
        <v>1311</v>
      </c>
      <c r="B454" t="s">
        <v>1291</v>
      </c>
      <c r="C454" s="5"/>
      <c r="D454" t="s">
        <v>858</v>
      </c>
      <c r="E454" t="s">
        <v>1075</v>
      </c>
      <c r="F454" t="s">
        <v>1275</v>
      </c>
      <c r="G454" t="s">
        <v>465</v>
      </c>
      <c r="H454" s="1" t="s">
        <v>720</v>
      </c>
      <c r="I454" t="s">
        <v>14</v>
      </c>
      <c r="J454" t="s">
        <v>14</v>
      </c>
      <c r="K454" t="s">
        <v>14</v>
      </c>
      <c r="L454" t="s">
        <v>609</v>
      </c>
    </row>
    <row r="455" spans="1:12" ht="18" customHeight="1" x14ac:dyDescent="0.3">
      <c r="A455" t="s">
        <v>1312</v>
      </c>
      <c r="B455" t="s">
        <v>205</v>
      </c>
      <c r="C455" s="17">
        <f>SUM(C446:C454)</f>
        <v>1</v>
      </c>
      <c r="D455" t="s">
        <v>858</v>
      </c>
      <c r="E455" t="s">
        <v>1075</v>
      </c>
      <c r="F455" t="s">
        <v>1275</v>
      </c>
      <c r="G455" t="s">
        <v>465</v>
      </c>
      <c r="H455" s="1" t="s">
        <v>720</v>
      </c>
      <c r="I455" t="s">
        <v>14</v>
      </c>
      <c r="J455" t="s">
        <v>14</v>
      </c>
      <c r="K455" t="s">
        <v>14</v>
      </c>
      <c r="L455" t="s">
        <v>609</v>
      </c>
    </row>
    <row r="458" spans="1:12" ht="18" customHeight="1" x14ac:dyDescent="0.3"/>
    <row r="459" spans="1:12" ht="28.8" x14ac:dyDescent="0.3">
      <c r="A459" t="s">
        <v>1313</v>
      </c>
      <c r="B459" s="1" t="s">
        <v>1314</v>
      </c>
      <c r="C459" s="19">
        <v>3.62</v>
      </c>
      <c r="D459" t="s">
        <v>858</v>
      </c>
      <c r="E459" t="s">
        <v>1075</v>
      </c>
      <c r="F459" t="s">
        <v>1275</v>
      </c>
      <c r="G459" t="s">
        <v>465</v>
      </c>
      <c r="H459" s="1" t="s">
        <v>720</v>
      </c>
      <c r="I459" t="s">
        <v>14</v>
      </c>
      <c r="J459" t="s">
        <v>14</v>
      </c>
      <c r="K459" t="s">
        <v>14</v>
      </c>
      <c r="L459" t="s">
        <v>1315</v>
      </c>
    </row>
    <row r="461" spans="1:12" ht="18" customHeight="1" x14ac:dyDescent="0.3"/>
    <row r="462" spans="1:12" ht="28.8" x14ac:dyDescent="0.3">
      <c r="A462" t="s">
        <v>1316</v>
      </c>
      <c r="B462" s="1" t="s">
        <v>1317</v>
      </c>
      <c r="C462" s="17">
        <v>1</v>
      </c>
      <c r="D462" t="s">
        <v>858</v>
      </c>
      <c r="E462" t="s">
        <v>1075</v>
      </c>
      <c r="F462" t="s">
        <v>1275</v>
      </c>
      <c r="G462" t="s">
        <v>465</v>
      </c>
      <c r="H462" s="1" t="s">
        <v>720</v>
      </c>
      <c r="I462" t="s">
        <v>14</v>
      </c>
      <c r="J462" t="s">
        <v>14</v>
      </c>
      <c r="K462" t="s">
        <v>14</v>
      </c>
      <c r="L462" t="s">
        <v>609</v>
      </c>
    </row>
    <row r="472" spans="1:12" ht="18" customHeight="1" x14ac:dyDescent="0.3"/>
    <row r="473" spans="1:12" ht="18" customHeight="1" x14ac:dyDescent="0.3">
      <c r="A473" t="s">
        <v>1318</v>
      </c>
      <c r="B473" t="s">
        <v>1319</v>
      </c>
      <c r="C473" t="s">
        <v>918</v>
      </c>
      <c r="D473" t="s">
        <v>858</v>
      </c>
      <c r="E473" t="s">
        <v>1320</v>
      </c>
      <c r="F473" t="s">
        <v>1321</v>
      </c>
      <c r="G473" t="s">
        <v>465</v>
      </c>
      <c r="H473" s="1" t="s">
        <v>720</v>
      </c>
      <c r="I473" t="s">
        <v>14</v>
      </c>
      <c r="J473" t="s">
        <v>14</v>
      </c>
      <c r="K473" t="s">
        <v>14</v>
      </c>
      <c r="L473" t="s">
        <v>32</v>
      </c>
    </row>
    <row r="475" spans="1:12" ht="18" customHeight="1" x14ac:dyDescent="0.3"/>
    <row r="476" spans="1:12" ht="18" customHeight="1" x14ac:dyDescent="0.3">
      <c r="A476" t="s">
        <v>1322</v>
      </c>
      <c r="B476" t="s">
        <v>1323</v>
      </c>
      <c r="C476" s="20">
        <v>50</v>
      </c>
      <c r="D476" t="s">
        <v>858</v>
      </c>
      <c r="E476" t="s">
        <v>1320</v>
      </c>
      <c r="F476" t="s">
        <v>1321</v>
      </c>
      <c r="G476" t="s">
        <v>465</v>
      </c>
      <c r="H476" s="1" t="s">
        <v>720</v>
      </c>
      <c r="I476" t="s">
        <v>14</v>
      </c>
      <c r="J476" t="s">
        <v>14</v>
      </c>
      <c r="K476" t="s">
        <v>14</v>
      </c>
      <c r="L476" t="s">
        <v>399</v>
      </c>
    </row>
    <row r="478" spans="1:12" ht="18" customHeight="1" x14ac:dyDescent="0.3"/>
    <row r="479" spans="1:12" ht="18" customHeight="1" x14ac:dyDescent="0.3">
      <c r="A479" t="s">
        <v>1324</v>
      </c>
      <c r="B479" t="s">
        <v>1325</v>
      </c>
      <c r="C479" t="s">
        <v>918</v>
      </c>
      <c r="D479" t="s">
        <v>858</v>
      </c>
      <c r="E479" t="s">
        <v>1320</v>
      </c>
      <c r="F479" t="s">
        <v>1321</v>
      </c>
      <c r="G479" t="s">
        <v>465</v>
      </c>
      <c r="H479" s="1" t="s">
        <v>720</v>
      </c>
      <c r="I479" t="s">
        <v>14</v>
      </c>
      <c r="J479" t="s">
        <v>14</v>
      </c>
      <c r="K479" t="s">
        <v>14</v>
      </c>
      <c r="L479" t="s">
        <v>32</v>
      </c>
    </row>
    <row r="481" spans="1:12" ht="18" customHeight="1" x14ac:dyDescent="0.3">
      <c r="B481" s="1"/>
    </row>
    <row r="482" spans="1:12" x14ac:dyDescent="0.3">
      <c r="B482" s="1"/>
    </row>
    <row r="483" spans="1:12" x14ac:dyDescent="0.3">
      <c r="B483" s="1"/>
    </row>
    <row r="484" spans="1:12" ht="18" customHeight="1" x14ac:dyDescent="0.3">
      <c r="A484" t="s">
        <v>1326</v>
      </c>
      <c r="B484" s="15" t="s">
        <v>1327</v>
      </c>
      <c r="C484" t="s">
        <v>936</v>
      </c>
      <c r="D484" t="s">
        <v>858</v>
      </c>
      <c r="E484" t="s">
        <v>1320</v>
      </c>
      <c r="F484" t="s">
        <v>1321</v>
      </c>
      <c r="G484" t="s">
        <v>465</v>
      </c>
      <c r="H484" s="1" t="s">
        <v>720</v>
      </c>
      <c r="I484" t="s">
        <v>14</v>
      </c>
      <c r="J484" t="s">
        <v>14</v>
      </c>
      <c r="K484" t="s">
        <v>14</v>
      </c>
      <c r="L484" t="s">
        <v>65</v>
      </c>
    </row>
    <row r="485" spans="1:12" ht="18" customHeight="1" x14ac:dyDescent="0.3">
      <c r="A485" t="s">
        <v>1328</v>
      </c>
      <c r="B485" s="15" t="s">
        <v>1329</v>
      </c>
      <c r="D485" t="s">
        <v>858</v>
      </c>
      <c r="E485" t="s">
        <v>1320</v>
      </c>
      <c r="F485" t="s">
        <v>1321</v>
      </c>
      <c r="G485" t="s">
        <v>465</v>
      </c>
      <c r="H485" s="1" t="s">
        <v>720</v>
      </c>
      <c r="I485" t="s">
        <v>14</v>
      </c>
      <c r="J485" t="s">
        <v>14</v>
      </c>
      <c r="K485" t="s">
        <v>14</v>
      </c>
      <c r="L485" t="s">
        <v>65</v>
      </c>
    </row>
    <row r="486" spans="1:12" ht="18" customHeight="1" x14ac:dyDescent="0.3">
      <c r="A486" t="s">
        <v>1330</v>
      </c>
      <c r="B486" s="15" t="s">
        <v>1331</v>
      </c>
      <c r="D486" t="s">
        <v>858</v>
      </c>
      <c r="E486" t="s">
        <v>1320</v>
      </c>
      <c r="F486" t="s">
        <v>1321</v>
      </c>
      <c r="G486" t="s">
        <v>465</v>
      </c>
      <c r="H486" s="1" t="s">
        <v>720</v>
      </c>
      <c r="I486" t="s">
        <v>14</v>
      </c>
      <c r="J486" t="s">
        <v>14</v>
      </c>
      <c r="K486" t="s">
        <v>14</v>
      </c>
      <c r="L486" t="s">
        <v>65</v>
      </c>
    </row>
    <row r="488" spans="1:12" ht="18" customHeight="1" x14ac:dyDescent="0.3"/>
    <row r="489" spans="1:12" ht="28.8" x14ac:dyDescent="0.3">
      <c r="A489" t="s">
        <v>1332</v>
      </c>
      <c r="B489" s="1" t="s">
        <v>1333</v>
      </c>
      <c r="C489" t="s">
        <v>918</v>
      </c>
      <c r="D489" t="s">
        <v>858</v>
      </c>
      <c r="E489" t="s">
        <v>1320</v>
      </c>
      <c r="F489" t="s">
        <v>1321</v>
      </c>
      <c r="G489" t="s">
        <v>465</v>
      </c>
      <c r="H489" s="1" t="s">
        <v>720</v>
      </c>
      <c r="I489" t="s">
        <v>14</v>
      </c>
      <c r="J489" t="s">
        <v>14</v>
      </c>
      <c r="K489" t="s">
        <v>14</v>
      </c>
      <c r="L489" t="s">
        <v>32</v>
      </c>
    </row>
    <row r="494" spans="1:12" ht="18" customHeight="1" x14ac:dyDescent="0.3"/>
    <row r="495" spans="1:12" ht="18" customHeight="1" x14ac:dyDescent="0.3">
      <c r="A495" t="s">
        <v>1334</v>
      </c>
      <c r="B495" t="s">
        <v>1335</v>
      </c>
      <c r="C495" s="21" t="s">
        <v>918</v>
      </c>
      <c r="D495" t="s">
        <v>858</v>
      </c>
      <c r="E495" t="s">
        <v>1320</v>
      </c>
      <c r="F495" t="s">
        <v>1336</v>
      </c>
      <c r="G495" t="s">
        <v>465</v>
      </c>
      <c r="H495" s="1" t="s">
        <v>720</v>
      </c>
      <c r="I495" t="s">
        <v>14</v>
      </c>
      <c r="J495" t="s">
        <v>14</v>
      </c>
      <c r="K495" t="s">
        <v>14</v>
      </c>
      <c r="L495" t="s">
        <v>32</v>
      </c>
    </row>
    <row r="497" spans="1:12" ht="18" customHeight="1" x14ac:dyDescent="0.3"/>
    <row r="498" spans="1:12" ht="18" customHeight="1" x14ac:dyDescent="0.3">
      <c r="A498" t="s">
        <v>1337</v>
      </c>
      <c r="B498" s="15" t="s">
        <v>1338</v>
      </c>
      <c r="C498" s="21">
        <v>45703</v>
      </c>
      <c r="D498" t="s">
        <v>858</v>
      </c>
      <c r="E498" t="s">
        <v>1320</v>
      </c>
      <c r="F498" t="s">
        <v>1336</v>
      </c>
      <c r="G498" t="s">
        <v>465</v>
      </c>
      <c r="H498" s="1" t="s">
        <v>720</v>
      </c>
      <c r="I498" t="s">
        <v>14</v>
      </c>
      <c r="J498" t="s">
        <v>14</v>
      </c>
      <c r="K498" t="s">
        <v>14</v>
      </c>
      <c r="L498" t="s">
        <v>32</v>
      </c>
    </row>
    <row r="499" spans="1:12" ht="18" customHeight="1" x14ac:dyDescent="0.3">
      <c r="A499" t="s">
        <v>1339</v>
      </c>
      <c r="B499" s="15" t="s">
        <v>1340</v>
      </c>
      <c r="C499" s="21">
        <v>45976</v>
      </c>
      <c r="D499" t="s">
        <v>858</v>
      </c>
      <c r="E499" t="s">
        <v>1320</v>
      </c>
      <c r="F499" t="s">
        <v>1336</v>
      </c>
      <c r="G499" t="s">
        <v>465</v>
      </c>
      <c r="H499" s="1" t="s">
        <v>720</v>
      </c>
      <c r="I499" t="s">
        <v>14</v>
      </c>
      <c r="J499" t="s">
        <v>14</v>
      </c>
      <c r="K499" t="s">
        <v>14</v>
      </c>
      <c r="L499" t="s">
        <v>32</v>
      </c>
    </row>
    <row r="501" spans="1:12" ht="18" customHeight="1" x14ac:dyDescent="0.3"/>
    <row r="502" spans="1:12" ht="18" customHeight="1" x14ac:dyDescent="0.3"/>
    <row r="503" spans="1:12" ht="28.8" x14ac:dyDescent="0.3">
      <c r="A503" t="s">
        <v>1341</v>
      </c>
      <c r="B503" s="1" t="s">
        <v>1342</v>
      </c>
      <c r="C503" t="s">
        <v>918</v>
      </c>
      <c r="D503" t="s">
        <v>858</v>
      </c>
      <c r="E503" t="s">
        <v>1320</v>
      </c>
      <c r="F503" t="s">
        <v>1336</v>
      </c>
      <c r="G503" t="s">
        <v>465</v>
      </c>
      <c r="H503" s="1" t="s">
        <v>720</v>
      </c>
      <c r="I503" t="s">
        <v>14</v>
      </c>
      <c r="J503" t="s">
        <v>14</v>
      </c>
      <c r="K503" t="s">
        <v>14</v>
      </c>
      <c r="L503" t="s">
        <v>32</v>
      </c>
    </row>
    <row r="504" spans="1:12" x14ac:dyDescent="0.3">
      <c r="B504" s="1"/>
    </row>
    <row r="505" spans="1:12" ht="18" customHeight="1" x14ac:dyDescent="0.3"/>
    <row r="507" spans="1:12" ht="18" customHeight="1" x14ac:dyDescent="0.3">
      <c r="A507" t="s">
        <v>1343</v>
      </c>
      <c r="B507" s="2" t="s">
        <v>1344</v>
      </c>
      <c r="C507" t="s">
        <v>918</v>
      </c>
      <c r="D507" t="s">
        <v>858</v>
      </c>
      <c r="E507" t="s">
        <v>1320</v>
      </c>
      <c r="F507" t="s">
        <v>1336</v>
      </c>
      <c r="G507" t="s">
        <v>465</v>
      </c>
      <c r="H507" s="1" t="s">
        <v>720</v>
      </c>
      <c r="I507" t="s">
        <v>14</v>
      </c>
      <c r="J507" t="s">
        <v>14</v>
      </c>
      <c r="K507" t="s">
        <v>14</v>
      </c>
      <c r="L507" t="s">
        <v>65</v>
      </c>
    </row>
    <row r="508" spans="1:12" ht="18" customHeight="1" x14ac:dyDescent="0.3">
      <c r="A508" t="s">
        <v>1345</v>
      </c>
      <c r="B508" s="15" t="s">
        <v>1346</v>
      </c>
      <c r="C508" s="21">
        <v>45731</v>
      </c>
      <c r="D508" t="s">
        <v>858</v>
      </c>
      <c r="E508" t="s">
        <v>1320</v>
      </c>
      <c r="F508" t="s">
        <v>1336</v>
      </c>
      <c r="G508" t="s">
        <v>465</v>
      </c>
      <c r="H508" s="1" t="s">
        <v>720</v>
      </c>
      <c r="I508" t="s">
        <v>14</v>
      </c>
      <c r="J508" t="s">
        <v>14</v>
      </c>
      <c r="K508" t="s">
        <v>14</v>
      </c>
      <c r="L508" t="s">
        <v>1347</v>
      </c>
    </row>
    <row r="509" spans="1:12" ht="18" customHeight="1" x14ac:dyDescent="0.3">
      <c r="A509" t="s">
        <v>1348</v>
      </c>
      <c r="B509" s="2" t="s">
        <v>1349</v>
      </c>
      <c r="D509" t="s">
        <v>858</v>
      </c>
      <c r="E509" t="s">
        <v>1320</v>
      </c>
      <c r="F509" t="s">
        <v>1336</v>
      </c>
      <c r="G509" t="s">
        <v>465</v>
      </c>
      <c r="H509" s="1" t="s">
        <v>720</v>
      </c>
      <c r="I509" t="s">
        <v>14</v>
      </c>
      <c r="J509" t="s">
        <v>14</v>
      </c>
      <c r="K509" t="s">
        <v>14</v>
      </c>
      <c r="L509" t="s">
        <v>65</v>
      </c>
    </row>
    <row r="510" spans="1:12" ht="18" customHeight="1" x14ac:dyDescent="0.3">
      <c r="A510" t="s">
        <v>1350</v>
      </c>
      <c r="B510" s="15" t="s">
        <v>1351</v>
      </c>
      <c r="C510" s="21">
        <v>45731</v>
      </c>
      <c r="D510" t="s">
        <v>858</v>
      </c>
      <c r="E510" t="s">
        <v>1320</v>
      </c>
      <c r="F510" t="s">
        <v>1336</v>
      </c>
      <c r="G510" t="s">
        <v>465</v>
      </c>
      <c r="H510" s="1" t="s">
        <v>720</v>
      </c>
      <c r="I510" t="s">
        <v>14</v>
      </c>
      <c r="J510" t="s">
        <v>14</v>
      </c>
      <c r="K510" t="s">
        <v>14</v>
      </c>
      <c r="L510" t="s">
        <v>1347</v>
      </c>
    </row>
    <row r="511" spans="1:12" ht="18" customHeight="1" x14ac:dyDescent="0.3">
      <c r="A511" t="s">
        <v>1352</v>
      </c>
      <c r="B511" s="2" t="s">
        <v>1353</v>
      </c>
      <c r="D511" t="s">
        <v>858</v>
      </c>
      <c r="E511" t="s">
        <v>1320</v>
      </c>
      <c r="F511" t="s">
        <v>1336</v>
      </c>
      <c r="G511" t="s">
        <v>465</v>
      </c>
      <c r="H511" s="1" t="s">
        <v>720</v>
      </c>
      <c r="I511" t="s">
        <v>14</v>
      </c>
      <c r="J511" t="s">
        <v>14</v>
      </c>
      <c r="K511" t="s">
        <v>14</v>
      </c>
      <c r="L511" t="s">
        <v>65</v>
      </c>
    </row>
    <row r="512" spans="1:12" ht="18" customHeight="1" x14ac:dyDescent="0.3">
      <c r="A512" t="s">
        <v>1354</v>
      </c>
      <c r="B512" s="15" t="s">
        <v>1355</v>
      </c>
      <c r="D512" t="s">
        <v>858</v>
      </c>
      <c r="E512" t="s">
        <v>1320</v>
      </c>
      <c r="F512" t="s">
        <v>1336</v>
      </c>
      <c r="G512" t="s">
        <v>465</v>
      </c>
      <c r="H512" s="1" t="s">
        <v>720</v>
      </c>
      <c r="I512" t="s">
        <v>14</v>
      </c>
      <c r="J512" t="s">
        <v>14</v>
      </c>
      <c r="K512" t="s">
        <v>14</v>
      </c>
      <c r="L512" t="s">
        <v>1347</v>
      </c>
    </row>
    <row r="513" spans="1:12" x14ac:dyDescent="0.3">
      <c r="B513" s="15"/>
    </row>
    <row r="514" spans="1:12" ht="18" customHeight="1" x14ac:dyDescent="0.3"/>
    <row r="515" spans="1:12" ht="18" customHeight="1" x14ac:dyDescent="0.3"/>
    <row r="516" spans="1:12" ht="18" customHeight="1" x14ac:dyDescent="0.3">
      <c r="B516" s="2" t="s">
        <v>1356</v>
      </c>
      <c r="C516" t="s">
        <v>936</v>
      </c>
    </row>
    <row r="517" spans="1:12" ht="18" customHeight="1" x14ac:dyDescent="0.3">
      <c r="A517" t="s">
        <v>1357</v>
      </c>
      <c r="B517" s="15" t="s">
        <v>1351</v>
      </c>
      <c r="C517" s="21">
        <v>45778</v>
      </c>
      <c r="D517" t="s">
        <v>858</v>
      </c>
      <c r="E517" t="s">
        <v>1320</v>
      </c>
      <c r="F517" t="s">
        <v>1358</v>
      </c>
      <c r="G517" t="s">
        <v>465</v>
      </c>
      <c r="H517" s="1" t="s">
        <v>720</v>
      </c>
      <c r="I517" t="s">
        <v>14</v>
      </c>
      <c r="J517" t="s">
        <v>14</v>
      </c>
      <c r="K517" t="s">
        <v>14</v>
      </c>
      <c r="L517" t="s">
        <v>1347</v>
      </c>
    </row>
    <row r="518" spans="1:12" ht="18" customHeight="1" x14ac:dyDescent="0.3">
      <c r="A518" t="s">
        <v>1359</v>
      </c>
      <c r="B518" s="2" t="s">
        <v>1360</v>
      </c>
      <c r="D518" t="s">
        <v>858</v>
      </c>
      <c r="E518" t="s">
        <v>1320</v>
      </c>
      <c r="F518" t="s">
        <v>1358</v>
      </c>
      <c r="G518" t="s">
        <v>465</v>
      </c>
      <c r="H518" s="1" t="s">
        <v>720</v>
      </c>
      <c r="I518" t="s">
        <v>14</v>
      </c>
      <c r="J518" t="s">
        <v>14</v>
      </c>
      <c r="K518" t="s">
        <v>14</v>
      </c>
      <c r="L518" t="s">
        <v>65</v>
      </c>
    </row>
    <row r="519" spans="1:12" ht="18" customHeight="1" x14ac:dyDescent="0.3">
      <c r="B519" s="2"/>
      <c r="H519" s="1"/>
    </row>
    <row r="520" spans="1:12" ht="18" customHeight="1" x14ac:dyDescent="0.3">
      <c r="A520" t="s">
        <v>1361</v>
      </c>
      <c r="B520" s="2" t="s">
        <v>1362</v>
      </c>
      <c r="C520">
        <v>2</v>
      </c>
      <c r="D520" t="s">
        <v>858</v>
      </c>
      <c r="E520" t="s">
        <v>1320</v>
      </c>
      <c r="F520" t="s">
        <v>1358</v>
      </c>
      <c r="G520" t="s">
        <v>465</v>
      </c>
      <c r="H520" s="1" t="s">
        <v>720</v>
      </c>
      <c r="I520" t="s">
        <v>14</v>
      </c>
      <c r="J520" t="s">
        <v>14</v>
      </c>
      <c r="K520" t="s">
        <v>14</v>
      </c>
      <c r="L520" t="s">
        <v>399</v>
      </c>
    </row>
    <row r="521" spans="1:12" ht="18" customHeight="1" x14ac:dyDescent="0.3">
      <c r="A521" t="s">
        <v>1363</v>
      </c>
      <c r="B521" s="2" t="s">
        <v>400</v>
      </c>
      <c r="D521" t="s">
        <v>858</v>
      </c>
      <c r="E521" t="s">
        <v>1320</v>
      </c>
      <c r="F521" t="s">
        <v>1358</v>
      </c>
      <c r="G521" t="s">
        <v>465</v>
      </c>
      <c r="H521" s="1" t="s">
        <v>720</v>
      </c>
      <c r="I521" t="s">
        <v>14</v>
      </c>
      <c r="J521" t="s">
        <v>14</v>
      </c>
      <c r="K521" t="s">
        <v>14</v>
      </c>
      <c r="L521" t="s">
        <v>65</v>
      </c>
    </row>
    <row r="522" spans="1:12" ht="18" customHeight="1" x14ac:dyDescent="0.3">
      <c r="A522" t="s">
        <v>1364</v>
      </c>
      <c r="B522" s="15" t="s">
        <v>1355</v>
      </c>
      <c r="D522" t="s">
        <v>858</v>
      </c>
      <c r="E522" t="s">
        <v>1320</v>
      </c>
      <c r="F522" t="s">
        <v>1358</v>
      </c>
      <c r="G522" t="s">
        <v>465</v>
      </c>
      <c r="H522" s="1" t="s">
        <v>720</v>
      </c>
      <c r="I522" t="s">
        <v>14</v>
      </c>
      <c r="J522" t="s">
        <v>14</v>
      </c>
      <c r="K522" t="s">
        <v>14</v>
      </c>
      <c r="L522" t="s">
        <v>1347</v>
      </c>
    </row>
    <row r="524" spans="1:12" ht="18" customHeight="1" x14ac:dyDescent="0.3">
      <c r="A524" t="s">
        <v>1365</v>
      </c>
      <c r="B524" t="s">
        <v>1366</v>
      </c>
      <c r="C524" s="21">
        <v>45778</v>
      </c>
      <c r="D524" t="s">
        <v>858</v>
      </c>
      <c r="E524" t="s">
        <v>1320</v>
      </c>
      <c r="F524" t="s">
        <v>1367</v>
      </c>
      <c r="G524" t="s">
        <v>465</v>
      </c>
      <c r="H524" s="1" t="s">
        <v>720</v>
      </c>
      <c r="I524" t="s">
        <v>14</v>
      </c>
      <c r="J524" t="s">
        <v>14</v>
      </c>
      <c r="K524" t="s">
        <v>14</v>
      </c>
      <c r="L524" t="s">
        <v>1347</v>
      </c>
    </row>
    <row r="525" spans="1:12" ht="18" customHeight="1" x14ac:dyDescent="0.3">
      <c r="H525" s="1"/>
    </row>
    <row r="526" spans="1:12" ht="18" customHeight="1" x14ac:dyDescent="0.3">
      <c r="A526" t="s">
        <v>1368</v>
      </c>
      <c r="B526" t="s">
        <v>1369</v>
      </c>
      <c r="C526">
        <v>750</v>
      </c>
      <c r="D526" t="s">
        <v>858</v>
      </c>
      <c r="E526" t="s">
        <v>1320</v>
      </c>
      <c r="F526" t="s">
        <v>1367</v>
      </c>
      <c r="G526" t="s">
        <v>465</v>
      </c>
      <c r="H526" s="1" t="s">
        <v>720</v>
      </c>
      <c r="I526" t="s">
        <v>14</v>
      </c>
      <c r="J526" t="s">
        <v>14</v>
      </c>
      <c r="K526" t="s">
        <v>14</v>
      </c>
      <c r="L526" t="s">
        <v>399</v>
      </c>
    </row>
    <row r="529" spans="1:12" ht="18" customHeight="1" x14ac:dyDescent="0.3"/>
    <row r="530" spans="1:12" ht="18" customHeight="1" x14ac:dyDescent="0.3">
      <c r="A530" t="s">
        <v>1370</v>
      </c>
      <c r="B530" t="s">
        <v>1371</v>
      </c>
      <c r="D530" t="s">
        <v>858</v>
      </c>
      <c r="E530" t="s">
        <v>1320</v>
      </c>
      <c r="F530" t="s">
        <v>1367</v>
      </c>
      <c r="G530" t="s">
        <v>465</v>
      </c>
      <c r="H530" s="1" t="s">
        <v>720</v>
      </c>
      <c r="I530" t="s">
        <v>14</v>
      </c>
      <c r="J530" t="s">
        <v>14</v>
      </c>
      <c r="K530" t="s">
        <v>14</v>
      </c>
      <c r="L530" t="s">
        <v>65</v>
      </c>
    </row>
    <row r="531" spans="1:12" ht="18" customHeight="1" x14ac:dyDescent="0.3">
      <c r="A531" t="s">
        <v>1372</v>
      </c>
      <c r="B531" t="s">
        <v>1373</v>
      </c>
      <c r="D531" t="s">
        <v>858</v>
      </c>
      <c r="E531" t="s">
        <v>1320</v>
      </c>
      <c r="F531" t="s">
        <v>1367</v>
      </c>
      <c r="G531" t="s">
        <v>465</v>
      </c>
      <c r="H531" s="1" t="s">
        <v>720</v>
      </c>
      <c r="I531" t="s">
        <v>14</v>
      </c>
      <c r="J531" t="s">
        <v>14</v>
      </c>
      <c r="K531" t="s">
        <v>14</v>
      </c>
      <c r="L531" t="s">
        <v>65</v>
      </c>
    </row>
    <row r="532" spans="1:12" ht="18" customHeight="1" x14ac:dyDescent="0.3">
      <c r="A532" t="s">
        <v>1374</v>
      </c>
      <c r="B532" t="s">
        <v>1375</v>
      </c>
      <c r="C532" t="s">
        <v>936</v>
      </c>
      <c r="D532" t="s">
        <v>858</v>
      </c>
      <c r="E532" t="s">
        <v>1320</v>
      </c>
      <c r="F532" t="s">
        <v>1367</v>
      </c>
      <c r="G532" t="s">
        <v>465</v>
      </c>
      <c r="H532" s="1" t="s">
        <v>720</v>
      </c>
      <c r="I532" t="s">
        <v>14</v>
      </c>
      <c r="J532" t="s">
        <v>14</v>
      </c>
      <c r="K532" t="s">
        <v>14</v>
      </c>
      <c r="L532" t="s">
        <v>65</v>
      </c>
    </row>
    <row r="535" spans="1:12" ht="18" customHeight="1" x14ac:dyDescent="0.3"/>
    <row r="536" spans="1:12" ht="18" customHeight="1" x14ac:dyDescent="0.3"/>
    <row r="537" spans="1:12" ht="18" customHeight="1" x14ac:dyDescent="0.3"/>
    <row r="538" spans="1:12" ht="28.8" x14ac:dyDescent="0.3">
      <c r="A538" t="s">
        <v>1376</v>
      </c>
      <c r="B538" s="1" t="s">
        <v>1377</v>
      </c>
      <c r="C538" t="s">
        <v>918</v>
      </c>
      <c r="D538" t="s">
        <v>858</v>
      </c>
      <c r="E538" t="s">
        <v>1320</v>
      </c>
      <c r="F538" t="s">
        <v>1367</v>
      </c>
      <c r="G538" t="s">
        <v>465</v>
      </c>
      <c r="H538" s="1" t="s">
        <v>720</v>
      </c>
      <c r="I538" t="s">
        <v>14</v>
      </c>
      <c r="J538" t="s">
        <v>14</v>
      </c>
      <c r="K538" t="s">
        <v>14</v>
      </c>
      <c r="L538" t="s">
        <v>32</v>
      </c>
    </row>
    <row r="539" spans="1:12" ht="18" customHeight="1" x14ac:dyDescent="0.3">
      <c r="B539" s="1"/>
      <c r="H539" s="1"/>
    </row>
    <row r="540" spans="1:12" ht="18" customHeight="1" x14ac:dyDescent="0.3">
      <c r="A540" t="s">
        <v>1378</v>
      </c>
      <c r="B540" s="15" t="s">
        <v>1379</v>
      </c>
      <c r="C540" t="s">
        <v>1380</v>
      </c>
      <c r="D540" t="s">
        <v>858</v>
      </c>
      <c r="E540" t="s">
        <v>1320</v>
      </c>
      <c r="F540" t="s">
        <v>1367</v>
      </c>
      <c r="G540" t="s">
        <v>465</v>
      </c>
      <c r="H540" s="1" t="s">
        <v>720</v>
      </c>
      <c r="I540" t="s">
        <v>14</v>
      </c>
      <c r="J540" t="s">
        <v>14</v>
      </c>
      <c r="K540" t="s">
        <v>14</v>
      </c>
      <c r="L540" t="s">
        <v>15</v>
      </c>
    </row>
    <row r="545" spans="1:12" ht="18" customHeight="1" x14ac:dyDescent="0.3"/>
    <row r="546" spans="1:12" ht="43.2" x14ac:dyDescent="0.3">
      <c r="A546" t="s">
        <v>1381</v>
      </c>
      <c r="B546" s="1" t="s">
        <v>1382</v>
      </c>
      <c r="C546" t="s">
        <v>918</v>
      </c>
      <c r="D546" t="s">
        <v>858</v>
      </c>
      <c r="E546" t="s">
        <v>1320</v>
      </c>
      <c r="F546" t="s">
        <v>1383</v>
      </c>
      <c r="G546" t="s">
        <v>465</v>
      </c>
      <c r="H546" s="1" t="s">
        <v>720</v>
      </c>
      <c r="I546" t="s">
        <v>14</v>
      </c>
      <c r="J546" t="s">
        <v>599</v>
      </c>
      <c r="K546" t="s">
        <v>14</v>
      </c>
      <c r="L546" t="s">
        <v>32</v>
      </c>
    </row>
    <row r="547" spans="1:12" x14ac:dyDescent="0.3">
      <c r="B547" s="15"/>
    </row>
    <row r="559" spans="1:12" ht="18" customHeight="1" x14ac:dyDescent="0.3"/>
    <row r="560" spans="1:12" ht="72" x14ac:dyDescent="0.3">
      <c r="A560" t="s">
        <v>1384</v>
      </c>
      <c r="B560" s="1" t="s">
        <v>1385</v>
      </c>
      <c r="C560" s="1" t="s">
        <v>918</v>
      </c>
      <c r="D560" t="s">
        <v>858</v>
      </c>
      <c r="E560" t="s">
        <v>1320</v>
      </c>
      <c r="F560" t="s">
        <v>1386</v>
      </c>
      <c r="G560" t="s">
        <v>465</v>
      </c>
      <c r="H560" s="1" t="s">
        <v>720</v>
      </c>
      <c r="I560" t="s">
        <v>14</v>
      </c>
      <c r="J560" t="s">
        <v>14</v>
      </c>
      <c r="K560" t="s">
        <v>14</v>
      </c>
      <c r="L560" t="s">
        <v>32</v>
      </c>
    </row>
    <row r="564" spans="1:12" ht="18" customHeight="1" x14ac:dyDescent="0.3"/>
    <row r="565" spans="1:12" ht="18" customHeight="1" x14ac:dyDescent="0.3">
      <c r="A565" t="s">
        <v>1387</v>
      </c>
      <c r="B565" s="15" t="s">
        <v>1388</v>
      </c>
      <c r="C565" s="22">
        <v>45976</v>
      </c>
      <c r="D565" t="s">
        <v>858</v>
      </c>
      <c r="E565" t="s">
        <v>1320</v>
      </c>
      <c r="F565" t="s">
        <v>1386</v>
      </c>
      <c r="G565" t="s">
        <v>465</v>
      </c>
      <c r="H565" s="1" t="s">
        <v>720</v>
      </c>
      <c r="I565" t="s">
        <v>14</v>
      </c>
      <c r="J565" t="s">
        <v>14</v>
      </c>
      <c r="K565" t="s">
        <v>14</v>
      </c>
      <c r="L565" t="s">
        <v>1347</v>
      </c>
    </row>
    <row r="566" spans="1:12" ht="18" customHeight="1" x14ac:dyDescent="0.3">
      <c r="A566" t="s">
        <v>1389</v>
      </c>
      <c r="B566" s="15" t="s">
        <v>1390</v>
      </c>
      <c r="C566" s="22">
        <v>46006</v>
      </c>
      <c r="D566" t="s">
        <v>858</v>
      </c>
      <c r="E566" t="s">
        <v>1320</v>
      </c>
      <c r="F566" t="s">
        <v>1386</v>
      </c>
      <c r="G566" t="s">
        <v>465</v>
      </c>
      <c r="H566" s="1" t="s">
        <v>720</v>
      </c>
      <c r="I566" t="s">
        <v>14</v>
      </c>
      <c r="J566" t="s">
        <v>14</v>
      </c>
      <c r="K566" t="s">
        <v>14</v>
      </c>
      <c r="L566" t="s">
        <v>1347</v>
      </c>
    </row>
    <row r="567" spans="1:12" ht="18" customHeight="1" x14ac:dyDescent="0.3">
      <c r="A567" t="s">
        <v>1391</v>
      </c>
      <c r="B567" s="15" t="s">
        <v>1392</v>
      </c>
      <c r="C567" s="22">
        <v>45703</v>
      </c>
      <c r="D567" t="s">
        <v>858</v>
      </c>
      <c r="E567" t="s">
        <v>1320</v>
      </c>
      <c r="F567" t="s">
        <v>1386</v>
      </c>
      <c r="G567" t="s">
        <v>465</v>
      </c>
      <c r="H567" s="1" t="s">
        <v>720</v>
      </c>
      <c r="I567" t="s">
        <v>14</v>
      </c>
      <c r="J567" t="s">
        <v>14</v>
      </c>
      <c r="K567" t="s">
        <v>14</v>
      </c>
      <c r="L567" t="s">
        <v>1347</v>
      </c>
    </row>
    <row r="568" spans="1:12" ht="18" customHeight="1" x14ac:dyDescent="0.3">
      <c r="A568" t="s">
        <v>1393</v>
      </c>
      <c r="B568" s="15" t="s">
        <v>1394</v>
      </c>
      <c r="C568" s="22">
        <v>45731</v>
      </c>
      <c r="D568" t="s">
        <v>858</v>
      </c>
      <c r="E568" t="s">
        <v>1320</v>
      </c>
      <c r="F568" t="s">
        <v>1386</v>
      </c>
      <c r="G568" t="s">
        <v>465</v>
      </c>
      <c r="H568" s="1" t="s">
        <v>720</v>
      </c>
      <c r="I568" t="s">
        <v>14</v>
      </c>
      <c r="J568" t="s">
        <v>14</v>
      </c>
      <c r="K568" t="s">
        <v>14</v>
      </c>
      <c r="L568" t="s">
        <v>1347</v>
      </c>
    </row>
    <row r="572" spans="1:12" ht="18" customHeight="1" x14ac:dyDescent="0.3">
      <c r="A572" t="s">
        <v>1395</v>
      </c>
      <c r="B572" s="15" t="s">
        <v>1396</v>
      </c>
      <c r="C572">
        <v>204</v>
      </c>
      <c r="D572" t="s">
        <v>858</v>
      </c>
      <c r="E572" t="s">
        <v>1320</v>
      </c>
      <c r="F572" t="s">
        <v>1386</v>
      </c>
      <c r="G572" t="s">
        <v>465</v>
      </c>
      <c r="H572" s="1" t="s">
        <v>720</v>
      </c>
      <c r="I572" t="s">
        <v>14</v>
      </c>
      <c r="J572" t="s">
        <v>14</v>
      </c>
      <c r="K572" t="s">
        <v>14</v>
      </c>
      <c r="L572" t="s">
        <v>399</v>
      </c>
    </row>
    <row r="573" spans="1:12" ht="18" customHeight="1" x14ac:dyDescent="0.3">
      <c r="A573" t="s">
        <v>1397</v>
      </c>
      <c r="B573" s="15" t="s">
        <v>1398</v>
      </c>
      <c r="C573">
        <v>164</v>
      </c>
      <c r="D573" t="s">
        <v>858</v>
      </c>
      <c r="E573" t="s">
        <v>1320</v>
      </c>
      <c r="F573" t="s">
        <v>1386</v>
      </c>
      <c r="G573" t="s">
        <v>465</v>
      </c>
      <c r="H573" s="1" t="s">
        <v>720</v>
      </c>
      <c r="I573" t="s">
        <v>14</v>
      </c>
      <c r="J573" t="s">
        <v>14</v>
      </c>
      <c r="K573" t="s">
        <v>14</v>
      </c>
      <c r="L573" t="s">
        <v>399</v>
      </c>
    </row>
    <row r="574" spans="1:12" x14ac:dyDescent="0.3">
      <c r="B574" s="15"/>
    </row>
    <row r="575" spans="1:12" ht="18" customHeight="1" x14ac:dyDescent="0.3">
      <c r="B575" s="15"/>
    </row>
    <row r="576" spans="1:12" ht="18" customHeight="1" x14ac:dyDescent="0.3">
      <c r="A576" t="s">
        <v>1399</v>
      </c>
      <c r="B576" s="15" t="s">
        <v>1400</v>
      </c>
      <c r="D576" t="s">
        <v>858</v>
      </c>
      <c r="E576" t="s">
        <v>1320</v>
      </c>
      <c r="F576" t="s">
        <v>1386</v>
      </c>
      <c r="G576" t="s">
        <v>465</v>
      </c>
      <c r="H576" s="1" t="s">
        <v>720</v>
      </c>
      <c r="I576" t="s">
        <v>14</v>
      </c>
      <c r="J576" t="s">
        <v>14</v>
      </c>
      <c r="K576" t="s">
        <v>14</v>
      </c>
      <c r="L576" t="s">
        <v>15</v>
      </c>
    </row>
    <row r="582" spans="1:12" ht="18" customHeight="1" x14ac:dyDescent="0.3"/>
    <row r="583" spans="1:12" ht="43.2" x14ac:dyDescent="0.3">
      <c r="A583" t="s">
        <v>1401</v>
      </c>
      <c r="B583" s="1" t="s">
        <v>1402</v>
      </c>
      <c r="C583" t="s">
        <v>918</v>
      </c>
      <c r="D583" t="s">
        <v>858</v>
      </c>
      <c r="E583" t="s">
        <v>1320</v>
      </c>
      <c r="F583" t="s">
        <v>1403</v>
      </c>
      <c r="G583" t="s">
        <v>465</v>
      </c>
      <c r="H583" s="1" t="s">
        <v>720</v>
      </c>
      <c r="I583" t="s">
        <v>14</v>
      </c>
      <c r="J583" t="s">
        <v>14</v>
      </c>
      <c r="K583" t="s">
        <v>14</v>
      </c>
      <c r="L583" t="s">
        <v>32</v>
      </c>
    </row>
    <row r="587" spans="1:12" ht="18" customHeight="1" x14ac:dyDescent="0.3"/>
    <row r="588" spans="1:12" ht="18" customHeight="1" x14ac:dyDescent="0.3">
      <c r="A588" t="s">
        <v>1404</v>
      </c>
      <c r="B588" s="15" t="s">
        <v>1405</v>
      </c>
      <c r="C588" s="21">
        <v>45976</v>
      </c>
      <c r="D588" t="s">
        <v>858</v>
      </c>
      <c r="E588" t="s">
        <v>1320</v>
      </c>
      <c r="F588" t="s">
        <v>1403</v>
      </c>
      <c r="G588" t="s">
        <v>465</v>
      </c>
      <c r="H588" s="1" t="s">
        <v>720</v>
      </c>
      <c r="I588" t="s">
        <v>14</v>
      </c>
      <c r="J588" t="s">
        <v>14</v>
      </c>
      <c r="K588" t="s">
        <v>14</v>
      </c>
      <c r="L588" t="s">
        <v>1347</v>
      </c>
    </row>
    <row r="589" spans="1:12" ht="18" customHeight="1" x14ac:dyDescent="0.3">
      <c r="A589" t="s">
        <v>1406</v>
      </c>
      <c r="B589" s="15" t="s">
        <v>1407</v>
      </c>
      <c r="C589" s="21">
        <v>45672</v>
      </c>
      <c r="D589" t="s">
        <v>858</v>
      </c>
      <c r="E589" t="s">
        <v>1320</v>
      </c>
      <c r="F589" t="s">
        <v>1403</v>
      </c>
      <c r="G589" t="s">
        <v>465</v>
      </c>
      <c r="H589" s="1" t="s">
        <v>720</v>
      </c>
      <c r="I589" t="s">
        <v>14</v>
      </c>
      <c r="J589" t="s">
        <v>14</v>
      </c>
      <c r="K589" t="s">
        <v>14</v>
      </c>
      <c r="L589" t="s">
        <v>1347</v>
      </c>
    </row>
    <row r="590" spans="1:12" x14ac:dyDescent="0.3">
      <c r="B590" s="15"/>
    </row>
    <row r="591" spans="1:12" ht="18" customHeight="1" x14ac:dyDescent="0.3"/>
    <row r="592" spans="1:12" ht="28.8" x14ac:dyDescent="0.3">
      <c r="A592" t="s">
        <v>1408</v>
      </c>
      <c r="B592" s="1" t="s">
        <v>1409</v>
      </c>
      <c r="C592" s="1" t="s">
        <v>843</v>
      </c>
      <c r="D592" t="s">
        <v>858</v>
      </c>
      <c r="E592" t="s">
        <v>1320</v>
      </c>
      <c r="F592" t="s">
        <v>1403</v>
      </c>
      <c r="G592" t="s">
        <v>465</v>
      </c>
      <c r="H592" s="1" t="s">
        <v>720</v>
      </c>
      <c r="I592" t="s">
        <v>14</v>
      </c>
      <c r="J592" t="s">
        <v>14</v>
      </c>
      <c r="K592" t="s">
        <v>14</v>
      </c>
      <c r="L592" t="s">
        <v>32</v>
      </c>
    </row>
  </sheetData>
  <dataValidations count="3">
    <dataValidation type="list" allowBlank="1" showInputMessage="1" showErrorMessage="1" sqref="C221:C223" xr:uid="{BE27B492-6EFC-4790-B9D6-90F275FBED59}">
      <formula1>$C$213:$C$217</formula1>
    </dataValidation>
    <dataValidation type="list" allowBlank="1" showInputMessage="1" showErrorMessage="1" sqref="C186:C192 C194:C205" xr:uid="{D27B43AC-0B07-4745-B1A5-F7411980A7AF}">
      <formula1>$C$179:$C$182</formula1>
    </dataValidation>
    <dataValidation type="list" allowBlank="1" showInputMessage="1" showErrorMessage="1" sqref="C224" xr:uid="{97512C08-793C-4A03-ABD8-EC588CF78382}">
      <formula1>$C$213:$C$216</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2F4D3-1753-458B-9654-3B3077FFED84}">
  <dimension ref="A1:L177"/>
  <sheetViews>
    <sheetView workbookViewId="0">
      <pane ySplit="1" topLeftCell="A2" activePane="bottomLeft" state="frozen"/>
      <selection pane="bottomLeft" activeCell="C4" sqref="C4"/>
    </sheetView>
  </sheetViews>
  <sheetFormatPr defaultRowHeight="14.4" x14ac:dyDescent="0.3"/>
  <cols>
    <col min="1" max="1" width="6.6640625" customWidth="1"/>
    <col min="2" max="2" width="41.44140625" customWidth="1"/>
    <col min="3" max="3" width="38.44140625" customWidth="1"/>
  </cols>
  <sheetData>
    <row r="1" spans="1:12" x14ac:dyDescent="0.3">
      <c r="A1" t="s">
        <v>0</v>
      </c>
      <c r="B1" t="s">
        <v>1</v>
      </c>
      <c r="C1" t="s">
        <v>2</v>
      </c>
      <c r="D1" t="s">
        <v>596</v>
      </c>
      <c r="E1" t="s">
        <v>3</v>
      </c>
      <c r="F1" t="s">
        <v>4</v>
      </c>
      <c r="G1" t="s">
        <v>5</v>
      </c>
      <c r="H1" t="s">
        <v>6</v>
      </c>
      <c r="I1" t="s">
        <v>7</v>
      </c>
      <c r="J1" t="s">
        <v>8</v>
      </c>
      <c r="K1" t="s">
        <v>9</v>
      </c>
      <c r="L1" t="s">
        <v>10</v>
      </c>
    </row>
    <row r="8" spans="1:12" ht="18" customHeight="1" x14ac:dyDescent="0.3"/>
    <row r="9" spans="1:12" ht="28.8" x14ac:dyDescent="0.3">
      <c r="A9" t="s">
        <v>1410</v>
      </c>
      <c r="B9" s="1" t="s">
        <v>1411</v>
      </c>
      <c r="C9" t="s">
        <v>918</v>
      </c>
      <c r="D9" t="s">
        <v>1412</v>
      </c>
      <c r="E9" t="s">
        <v>1413</v>
      </c>
      <c r="F9" t="s">
        <v>14</v>
      </c>
      <c r="G9" t="s">
        <v>465</v>
      </c>
      <c r="H9" t="s">
        <v>1414</v>
      </c>
      <c r="I9" t="s">
        <v>14</v>
      </c>
      <c r="J9" t="s">
        <v>14</v>
      </c>
      <c r="K9" t="s">
        <v>14</v>
      </c>
      <c r="L9" t="s">
        <v>32</v>
      </c>
    </row>
    <row r="10" spans="1:12" ht="57.6" x14ac:dyDescent="0.3">
      <c r="A10" t="s">
        <v>1415</v>
      </c>
      <c r="B10" s="1" t="s">
        <v>1416</v>
      </c>
      <c r="C10" t="s">
        <v>918</v>
      </c>
      <c r="D10" t="s">
        <v>1412</v>
      </c>
      <c r="E10" t="s">
        <v>1413</v>
      </c>
      <c r="F10" t="s">
        <v>14</v>
      </c>
      <c r="G10" t="s">
        <v>465</v>
      </c>
      <c r="H10" t="s">
        <v>1414</v>
      </c>
      <c r="I10" t="s">
        <v>14</v>
      </c>
      <c r="J10" t="s">
        <v>14</v>
      </c>
      <c r="K10" t="s">
        <v>14</v>
      </c>
      <c r="L10" t="s">
        <v>32</v>
      </c>
    </row>
    <row r="11" spans="1:12" x14ac:dyDescent="0.3">
      <c r="B11" s="1"/>
    </row>
    <row r="12" spans="1:12" ht="18" customHeight="1" x14ac:dyDescent="0.3">
      <c r="B12" s="1"/>
      <c r="C12" s="1"/>
      <c r="F12" s="1"/>
      <c r="G12" s="1"/>
      <c r="H12" s="1"/>
    </row>
    <row r="13" spans="1:12" x14ac:dyDescent="0.3">
      <c r="B13" s="1"/>
      <c r="C13" s="1"/>
      <c r="F13" s="1"/>
      <c r="G13" s="1"/>
      <c r="H13" s="1"/>
    </row>
    <row r="14" spans="1:12" x14ac:dyDescent="0.3">
      <c r="B14" s="1"/>
      <c r="C14" s="1"/>
      <c r="F14" s="1"/>
      <c r="G14" s="1"/>
      <c r="H14" s="1"/>
    </row>
    <row r="15" spans="1:12" x14ac:dyDescent="0.3">
      <c r="B15" s="1"/>
      <c r="C15" s="1"/>
      <c r="F15" s="1"/>
      <c r="G15" s="1"/>
      <c r="H15" s="1"/>
    </row>
    <row r="16" spans="1:12" x14ac:dyDescent="0.3">
      <c r="B16" s="1"/>
      <c r="C16" s="1"/>
      <c r="F16" s="1"/>
      <c r="G16" s="1"/>
      <c r="H16" s="1"/>
    </row>
    <row r="18" spans="1:12" ht="18" customHeight="1" x14ac:dyDescent="0.3"/>
    <row r="19" spans="1:12" ht="18" customHeight="1" x14ac:dyDescent="0.3">
      <c r="A19" t="s">
        <v>1417</v>
      </c>
      <c r="B19" t="s">
        <v>122</v>
      </c>
      <c r="C19">
        <v>172</v>
      </c>
      <c r="D19" t="s">
        <v>1412</v>
      </c>
      <c r="E19" t="s">
        <v>1413</v>
      </c>
      <c r="F19" t="s">
        <v>860</v>
      </c>
      <c r="G19" t="s">
        <v>465</v>
      </c>
      <c r="H19" t="s">
        <v>1414</v>
      </c>
      <c r="I19" t="s">
        <v>14</v>
      </c>
      <c r="J19" t="s">
        <v>14</v>
      </c>
      <c r="K19" t="s">
        <v>122</v>
      </c>
      <c r="L19" t="s">
        <v>399</v>
      </c>
    </row>
    <row r="20" spans="1:12" ht="18" customHeight="1" x14ac:dyDescent="0.3">
      <c r="A20" t="s">
        <v>1418</v>
      </c>
      <c r="B20" t="s">
        <v>124</v>
      </c>
      <c r="C20">
        <v>233</v>
      </c>
      <c r="D20" t="s">
        <v>1412</v>
      </c>
      <c r="E20" t="s">
        <v>1413</v>
      </c>
      <c r="F20" t="s">
        <v>860</v>
      </c>
      <c r="G20" t="s">
        <v>465</v>
      </c>
      <c r="H20" t="s">
        <v>1414</v>
      </c>
      <c r="I20" t="s">
        <v>14</v>
      </c>
      <c r="J20" t="s">
        <v>14</v>
      </c>
      <c r="K20" t="s">
        <v>124</v>
      </c>
      <c r="L20" t="s">
        <v>399</v>
      </c>
    </row>
    <row r="21" spans="1:12" ht="18" customHeight="1" x14ac:dyDescent="0.3">
      <c r="A21" t="s">
        <v>1419</v>
      </c>
      <c r="B21" t="s">
        <v>126</v>
      </c>
      <c r="C21">
        <v>24</v>
      </c>
      <c r="D21" t="s">
        <v>1412</v>
      </c>
      <c r="E21" t="s">
        <v>1413</v>
      </c>
      <c r="F21" t="s">
        <v>860</v>
      </c>
      <c r="G21" t="s">
        <v>465</v>
      </c>
      <c r="H21" t="s">
        <v>1414</v>
      </c>
      <c r="I21" t="s">
        <v>14</v>
      </c>
      <c r="J21" t="s">
        <v>14</v>
      </c>
      <c r="K21" t="s">
        <v>126</v>
      </c>
      <c r="L21" t="s">
        <v>399</v>
      </c>
    </row>
    <row r="22" spans="1:12" ht="18" customHeight="1" x14ac:dyDescent="0.3">
      <c r="A22" t="s">
        <v>1420</v>
      </c>
      <c r="B22" t="s">
        <v>128</v>
      </c>
      <c r="D22" t="s">
        <v>1412</v>
      </c>
      <c r="E22" t="s">
        <v>1413</v>
      </c>
      <c r="F22" t="s">
        <v>860</v>
      </c>
      <c r="G22" t="s">
        <v>465</v>
      </c>
      <c r="H22" t="s">
        <v>1414</v>
      </c>
      <c r="I22" t="s">
        <v>14</v>
      </c>
      <c r="J22" t="s">
        <v>14</v>
      </c>
      <c r="K22" t="s">
        <v>128</v>
      </c>
      <c r="L22" t="s">
        <v>399</v>
      </c>
    </row>
    <row r="23" spans="1:12" ht="18" customHeight="1" x14ac:dyDescent="0.3">
      <c r="A23" t="s">
        <v>1421</v>
      </c>
      <c r="B23" t="s">
        <v>205</v>
      </c>
      <c r="C23" s="23">
        <f>SUM(C19:C22)</f>
        <v>429</v>
      </c>
      <c r="D23" t="s">
        <v>1412</v>
      </c>
      <c r="E23" t="s">
        <v>1413</v>
      </c>
      <c r="F23" t="s">
        <v>860</v>
      </c>
      <c r="G23" t="s">
        <v>465</v>
      </c>
      <c r="H23" t="s">
        <v>1414</v>
      </c>
      <c r="I23" t="s">
        <v>14</v>
      </c>
      <c r="J23" t="s">
        <v>14</v>
      </c>
      <c r="K23" t="s">
        <v>14</v>
      </c>
      <c r="L23" t="s">
        <v>399</v>
      </c>
    </row>
    <row r="24" spans="1:12" x14ac:dyDescent="0.3">
      <c r="C24" s="24"/>
    </row>
    <row r="26" spans="1:12" ht="18" customHeight="1" x14ac:dyDescent="0.3"/>
    <row r="27" spans="1:12" ht="18" customHeight="1" x14ac:dyDescent="0.3">
      <c r="A27" t="s">
        <v>1422</v>
      </c>
      <c r="B27" t="s">
        <v>122</v>
      </c>
      <c r="C27">
        <v>113</v>
      </c>
      <c r="D27" t="s">
        <v>1412</v>
      </c>
      <c r="E27" t="s">
        <v>1413</v>
      </c>
      <c r="F27" t="s">
        <v>869</v>
      </c>
      <c r="G27" t="s">
        <v>465</v>
      </c>
      <c r="H27" t="s">
        <v>1414</v>
      </c>
      <c r="I27" t="s">
        <v>14</v>
      </c>
      <c r="J27" t="s">
        <v>14</v>
      </c>
      <c r="K27" t="s">
        <v>122</v>
      </c>
      <c r="L27" t="s">
        <v>399</v>
      </c>
    </row>
    <row r="28" spans="1:12" ht="18" customHeight="1" x14ac:dyDescent="0.3">
      <c r="A28" t="s">
        <v>1423</v>
      </c>
      <c r="B28" t="s">
        <v>124</v>
      </c>
      <c r="C28">
        <v>145</v>
      </c>
      <c r="D28" t="s">
        <v>1412</v>
      </c>
      <c r="E28" t="s">
        <v>1413</v>
      </c>
      <c r="F28" t="s">
        <v>869</v>
      </c>
      <c r="G28" t="s">
        <v>465</v>
      </c>
      <c r="H28" t="s">
        <v>1414</v>
      </c>
      <c r="I28" t="s">
        <v>14</v>
      </c>
      <c r="J28" t="s">
        <v>14</v>
      </c>
      <c r="K28" t="s">
        <v>124</v>
      </c>
      <c r="L28" t="s">
        <v>399</v>
      </c>
    </row>
    <row r="29" spans="1:12" ht="18" customHeight="1" x14ac:dyDescent="0.3">
      <c r="A29" t="s">
        <v>1424</v>
      </c>
      <c r="B29" t="s">
        <v>126</v>
      </c>
      <c r="C29">
        <v>16</v>
      </c>
      <c r="D29" t="s">
        <v>1412</v>
      </c>
      <c r="E29" t="s">
        <v>1413</v>
      </c>
      <c r="F29" t="s">
        <v>869</v>
      </c>
      <c r="G29" t="s">
        <v>465</v>
      </c>
      <c r="H29" t="s">
        <v>1414</v>
      </c>
      <c r="I29" t="s">
        <v>14</v>
      </c>
      <c r="J29" t="s">
        <v>14</v>
      </c>
      <c r="K29" t="s">
        <v>126</v>
      </c>
      <c r="L29" t="s">
        <v>399</v>
      </c>
    </row>
    <row r="30" spans="1:12" ht="18" customHeight="1" x14ac:dyDescent="0.3">
      <c r="A30" t="s">
        <v>1425</v>
      </c>
      <c r="B30" t="s">
        <v>128</v>
      </c>
      <c r="D30" t="s">
        <v>1412</v>
      </c>
      <c r="E30" t="s">
        <v>1413</v>
      </c>
      <c r="F30" t="s">
        <v>869</v>
      </c>
      <c r="G30" t="s">
        <v>465</v>
      </c>
      <c r="H30" t="s">
        <v>1414</v>
      </c>
      <c r="I30" t="s">
        <v>14</v>
      </c>
      <c r="J30" t="s">
        <v>14</v>
      </c>
      <c r="K30" t="s">
        <v>128</v>
      </c>
      <c r="L30" t="s">
        <v>399</v>
      </c>
    </row>
    <row r="31" spans="1:12" ht="18" customHeight="1" x14ac:dyDescent="0.3">
      <c r="A31" t="s">
        <v>1426</v>
      </c>
      <c r="B31" t="s">
        <v>205</v>
      </c>
      <c r="C31" s="23">
        <f>SUM(C27:C29)</f>
        <v>274</v>
      </c>
      <c r="D31" t="s">
        <v>1412</v>
      </c>
      <c r="E31" t="s">
        <v>1413</v>
      </c>
      <c r="F31" t="s">
        <v>869</v>
      </c>
      <c r="G31" t="s">
        <v>465</v>
      </c>
      <c r="H31" t="s">
        <v>1414</v>
      </c>
      <c r="I31" t="s">
        <v>14</v>
      </c>
      <c r="J31" t="s">
        <v>14</v>
      </c>
      <c r="K31" t="s">
        <v>14</v>
      </c>
      <c r="L31" t="s">
        <v>399</v>
      </c>
    </row>
    <row r="33" spans="1:12" ht="18" customHeight="1" x14ac:dyDescent="0.3"/>
    <row r="34" spans="1:12" ht="18" customHeight="1" x14ac:dyDescent="0.3">
      <c r="A34" t="s">
        <v>1427</v>
      </c>
      <c r="B34" t="s">
        <v>122</v>
      </c>
      <c r="C34">
        <v>60</v>
      </c>
      <c r="D34" t="s">
        <v>1412</v>
      </c>
      <c r="E34" t="s">
        <v>1413</v>
      </c>
      <c r="F34" t="s">
        <v>878</v>
      </c>
      <c r="G34" t="s">
        <v>465</v>
      </c>
      <c r="H34" t="s">
        <v>1414</v>
      </c>
      <c r="I34" t="s">
        <v>14</v>
      </c>
      <c r="J34" t="s">
        <v>14</v>
      </c>
      <c r="K34" t="s">
        <v>122</v>
      </c>
      <c r="L34" t="s">
        <v>399</v>
      </c>
    </row>
    <row r="35" spans="1:12" ht="18" customHeight="1" x14ac:dyDescent="0.3">
      <c r="A35" t="s">
        <v>1428</v>
      </c>
      <c r="B35" t="s">
        <v>124</v>
      </c>
      <c r="C35">
        <v>57</v>
      </c>
      <c r="D35" t="s">
        <v>1412</v>
      </c>
      <c r="E35" t="s">
        <v>1413</v>
      </c>
      <c r="F35" t="s">
        <v>878</v>
      </c>
      <c r="G35" t="s">
        <v>465</v>
      </c>
      <c r="H35" t="s">
        <v>1414</v>
      </c>
      <c r="I35" t="s">
        <v>14</v>
      </c>
      <c r="J35" t="s">
        <v>14</v>
      </c>
      <c r="K35" t="s">
        <v>124</v>
      </c>
      <c r="L35" t="s">
        <v>399</v>
      </c>
    </row>
    <row r="36" spans="1:12" ht="18" customHeight="1" x14ac:dyDescent="0.3">
      <c r="A36" t="s">
        <v>1429</v>
      </c>
      <c r="B36" t="s">
        <v>126</v>
      </c>
      <c r="C36">
        <v>5</v>
      </c>
      <c r="D36" t="s">
        <v>1412</v>
      </c>
      <c r="E36" t="s">
        <v>1413</v>
      </c>
      <c r="F36" t="s">
        <v>878</v>
      </c>
      <c r="G36" t="s">
        <v>465</v>
      </c>
      <c r="H36" t="s">
        <v>1414</v>
      </c>
      <c r="I36" t="s">
        <v>14</v>
      </c>
      <c r="J36" t="s">
        <v>14</v>
      </c>
      <c r="K36" t="s">
        <v>126</v>
      </c>
      <c r="L36" t="s">
        <v>399</v>
      </c>
    </row>
    <row r="37" spans="1:12" ht="18" customHeight="1" x14ac:dyDescent="0.3">
      <c r="A37" t="s">
        <v>1430</v>
      </c>
      <c r="B37" t="s">
        <v>128</v>
      </c>
      <c r="D37" t="s">
        <v>1412</v>
      </c>
      <c r="E37" t="s">
        <v>1413</v>
      </c>
      <c r="F37" t="s">
        <v>878</v>
      </c>
      <c r="G37" t="s">
        <v>465</v>
      </c>
      <c r="H37" t="s">
        <v>1414</v>
      </c>
      <c r="I37" t="s">
        <v>14</v>
      </c>
      <c r="J37" t="s">
        <v>14</v>
      </c>
      <c r="K37" t="s">
        <v>128</v>
      </c>
      <c r="L37" t="s">
        <v>399</v>
      </c>
    </row>
    <row r="38" spans="1:12" ht="18" customHeight="1" x14ac:dyDescent="0.3">
      <c r="A38" t="s">
        <v>1431</v>
      </c>
      <c r="B38" t="s">
        <v>205</v>
      </c>
      <c r="C38" s="23">
        <f>SUM(C34:C36)</f>
        <v>122</v>
      </c>
      <c r="D38" t="s">
        <v>1412</v>
      </c>
      <c r="E38" t="s">
        <v>1413</v>
      </c>
      <c r="F38" t="s">
        <v>878</v>
      </c>
      <c r="G38" t="s">
        <v>465</v>
      </c>
      <c r="H38" t="s">
        <v>1414</v>
      </c>
      <c r="I38" t="s">
        <v>14</v>
      </c>
      <c r="J38" t="s">
        <v>14</v>
      </c>
      <c r="K38" t="s">
        <v>14</v>
      </c>
      <c r="L38" t="s">
        <v>399</v>
      </c>
    </row>
    <row r="43" spans="1:12" ht="18" customHeight="1" x14ac:dyDescent="0.3"/>
    <row r="44" spans="1:12" ht="18" customHeight="1" x14ac:dyDescent="0.3">
      <c r="A44" t="s">
        <v>1432</v>
      </c>
      <c r="B44" t="s">
        <v>1433</v>
      </c>
      <c r="C44" t="s">
        <v>936</v>
      </c>
      <c r="D44" t="s">
        <v>1412</v>
      </c>
      <c r="E44" t="s">
        <v>1434</v>
      </c>
      <c r="F44" t="s">
        <v>1433</v>
      </c>
      <c r="G44" t="s">
        <v>465</v>
      </c>
      <c r="H44" t="s">
        <v>1414</v>
      </c>
      <c r="I44" t="s">
        <v>14</v>
      </c>
      <c r="J44" t="s">
        <v>14</v>
      </c>
      <c r="K44" t="s">
        <v>14</v>
      </c>
      <c r="L44" t="s">
        <v>65</v>
      </c>
    </row>
    <row r="45" spans="1:12" ht="18" customHeight="1" x14ac:dyDescent="0.3">
      <c r="A45" t="s">
        <v>1435</v>
      </c>
      <c r="B45" t="s">
        <v>1436</v>
      </c>
      <c r="D45" t="s">
        <v>1412</v>
      </c>
      <c r="E45" t="s">
        <v>1434</v>
      </c>
      <c r="F45" t="s">
        <v>1436</v>
      </c>
      <c r="G45" t="s">
        <v>465</v>
      </c>
      <c r="H45" t="s">
        <v>1414</v>
      </c>
      <c r="I45" t="s">
        <v>14</v>
      </c>
      <c r="J45" t="s">
        <v>14</v>
      </c>
      <c r="K45" t="s">
        <v>14</v>
      </c>
      <c r="L45" t="s">
        <v>65</v>
      </c>
    </row>
    <row r="46" spans="1:12" ht="18" customHeight="1" x14ac:dyDescent="0.3">
      <c r="A46" t="s">
        <v>1437</v>
      </c>
      <c r="B46" t="s">
        <v>1438</v>
      </c>
      <c r="C46" t="s">
        <v>936</v>
      </c>
      <c r="D46" t="s">
        <v>1412</v>
      </c>
      <c r="E46" t="s">
        <v>1434</v>
      </c>
      <c r="F46" t="s">
        <v>1438</v>
      </c>
      <c r="G46" t="s">
        <v>465</v>
      </c>
      <c r="H46" t="s">
        <v>1414</v>
      </c>
      <c r="I46" t="s">
        <v>14</v>
      </c>
      <c r="J46" t="s">
        <v>14</v>
      </c>
      <c r="K46" t="s">
        <v>14</v>
      </c>
      <c r="L46" t="s">
        <v>65</v>
      </c>
    </row>
    <row r="47" spans="1:12" ht="18" customHeight="1" x14ac:dyDescent="0.3">
      <c r="A47" t="s">
        <v>1439</v>
      </c>
      <c r="B47" t="s">
        <v>1440</v>
      </c>
      <c r="D47" t="s">
        <v>1412</v>
      </c>
      <c r="E47" t="s">
        <v>1434</v>
      </c>
      <c r="F47" t="s">
        <v>1440</v>
      </c>
      <c r="G47" t="s">
        <v>465</v>
      </c>
      <c r="H47" t="s">
        <v>1414</v>
      </c>
      <c r="I47" t="s">
        <v>14</v>
      </c>
      <c r="J47" t="s">
        <v>14</v>
      </c>
      <c r="K47" t="s">
        <v>14</v>
      </c>
      <c r="L47" t="s">
        <v>65</v>
      </c>
    </row>
    <row r="49" spans="1:12" ht="18" customHeight="1" x14ac:dyDescent="0.3"/>
    <row r="50" spans="1:12" ht="43.2" x14ac:dyDescent="0.3">
      <c r="A50" t="s">
        <v>1441</v>
      </c>
      <c r="B50" s="1" t="s">
        <v>1442</v>
      </c>
      <c r="C50" t="s">
        <v>918</v>
      </c>
      <c r="D50" t="s">
        <v>1412</v>
      </c>
      <c r="E50" t="s">
        <v>1434</v>
      </c>
      <c r="F50" t="s">
        <v>1443</v>
      </c>
      <c r="G50" t="s">
        <v>465</v>
      </c>
      <c r="H50" t="s">
        <v>1414</v>
      </c>
      <c r="I50" t="s">
        <v>14</v>
      </c>
      <c r="J50" t="s">
        <v>14</v>
      </c>
      <c r="K50" t="s">
        <v>14</v>
      </c>
      <c r="L50" t="s">
        <v>32</v>
      </c>
    </row>
    <row r="51" spans="1:12" ht="18" customHeight="1" x14ac:dyDescent="0.3">
      <c r="C51" s="1"/>
    </row>
    <row r="55" spans="1:12" ht="18" customHeight="1" x14ac:dyDescent="0.3">
      <c r="A55" t="s">
        <v>1444</v>
      </c>
      <c r="B55" s="15" t="s">
        <v>399</v>
      </c>
      <c r="C55">
        <v>12</v>
      </c>
      <c r="D55" t="s">
        <v>1412</v>
      </c>
      <c r="E55" t="s">
        <v>1445</v>
      </c>
      <c r="F55" t="s">
        <v>1443</v>
      </c>
      <c r="G55" t="s">
        <v>465</v>
      </c>
      <c r="H55" t="s">
        <v>1414</v>
      </c>
      <c r="I55" t="s">
        <v>14</v>
      </c>
      <c r="J55" t="s">
        <v>14</v>
      </c>
      <c r="K55" t="s">
        <v>14</v>
      </c>
      <c r="L55" t="s">
        <v>399</v>
      </c>
    </row>
    <row r="56" spans="1:12" ht="18" customHeight="1" x14ac:dyDescent="0.3">
      <c r="A56" t="s">
        <v>1446</v>
      </c>
      <c r="B56" s="3" t="s">
        <v>1447</v>
      </c>
      <c r="C56" t="s">
        <v>1448</v>
      </c>
      <c r="D56" t="s">
        <v>1412</v>
      </c>
      <c r="E56" t="s">
        <v>1445</v>
      </c>
      <c r="F56" t="s">
        <v>1443</v>
      </c>
      <c r="G56" t="s">
        <v>465</v>
      </c>
      <c r="H56" t="s">
        <v>1414</v>
      </c>
      <c r="I56" t="s">
        <v>14</v>
      </c>
      <c r="J56" t="s">
        <v>14</v>
      </c>
      <c r="K56" t="s">
        <v>14</v>
      </c>
      <c r="L56" t="s">
        <v>1447</v>
      </c>
    </row>
    <row r="58" spans="1:12" ht="18" customHeight="1" x14ac:dyDescent="0.3"/>
    <row r="59" spans="1:12" ht="18" customHeight="1" x14ac:dyDescent="0.3">
      <c r="C59" t="s">
        <v>1449</v>
      </c>
    </row>
    <row r="60" spans="1:12" ht="18" customHeight="1" x14ac:dyDescent="0.3">
      <c r="C60" t="s">
        <v>1450</v>
      </c>
    </row>
    <row r="61" spans="1:12" ht="18" customHeight="1" x14ac:dyDescent="0.3">
      <c r="C61" t="s">
        <v>1451</v>
      </c>
    </row>
    <row r="62" spans="1:12" ht="18" customHeight="1" x14ac:dyDescent="0.3">
      <c r="C62" t="s">
        <v>1452</v>
      </c>
    </row>
    <row r="63" spans="1:12" ht="18" customHeight="1" x14ac:dyDescent="0.3">
      <c r="C63" t="s">
        <v>1453</v>
      </c>
    </row>
    <row r="64" spans="1:12" ht="18" customHeight="1" x14ac:dyDescent="0.3"/>
    <row r="65" spans="1:12" ht="18" customHeight="1" x14ac:dyDescent="0.3"/>
    <row r="66" spans="1:12" ht="18" customHeight="1" x14ac:dyDescent="0.3">
      <c r="A66" t="s">
        <v>1454</v>
      </c>
      <c r="B66" t="s">
        <v>1455</v>
      </c>
      <c r="C66" t="s">
        <v>1449</v>
      </c>
      <c r="D66" t="s">
        <v>1412</v>
      </c>
      <c r="E66" t="s">
        <v>1434</v>
      </c>
      <c r="F66" t="s">
        <v>1456</v>
      </c>
      <c r="G66" t="s">
        <v>465</v>
      </c>
      <c r="H66" t="s">
        <v>1414</v>
      </c>
      <c r="I66" t="s">
        <v>14</v>
      </c>
      <c r="J66" t="s">
        <v>14</v>
      </c>
      <c r="K66" t="s">
        <v>14</v>
      </c>
      <c r="L66" t="s">
        <v>15</v>
      </c>
    </row>
    <row r="67" spans="1:12" ht="18" customHeight="1" x14ac:dyDescent="0.3">
      <c r="A67" t="s">
        <v>1457</v>
      </c>
      <c r="B67" t="s">
        <v>1458</v>
      </c>
      <c r="C67" t="s">
        <v>1449</v>
      </c>
      <c r="D67" t="s">
        <v>1412</v>
      </c>
      <c r="E67" t="s">
        <v>1434</v>
      </c>
      <c r="F67" t="s">
        <v>1456</v>
      </c>
      <c r="G67" t="s">
        <v>465</v>
      </c>
      <c r="H67" t="s">
        <v>1414</v>
      </c>
      <c r="I67" t="s">
        <v>14</v>
      </c>
      <c r="J67" t="s">
        <v>14</v>
      </c>
      <c r="K67" t="s">
        <v>14</v>
      </c>
      <c r="L67" t="s">
        <v>15</v>
      </c>
    </row>
    <row r="68" spans="1:12" ht="18" customHeight="1" x14ac:dyDescent="0.3">
      <c r="A68" t="s">
        <v>1459</v>
      </c>
      <c r="B68" t="s">
        <v>1460</v>
      </c>
      <c r="C68" t="s">
        <v>1449</v>
      </c>
      <c r="D68" t="s">
        <v>1412</v>
      </c>
      <c r="E68" t="s">
        <v>1434</v>
      </c>
      <c r="F68" t="s">
        <v>1456</v>
      </c>
      <c r="G68" t="s">
        <v>465</v>
      </c>
      <c r="H68" t="s">
        <v>1414</v>
      </c>
      <c r="I68" t="s">
        <v>14</v>
      </c>
      <c r="J68" t="s">
        <v>14</v>
      </c>
      <c r="K68" t="s">
        <v>14</v>
      </c>
      <c r="L68" t="s">
        <v>15</v>
      </c>
    </row>
    <row r="69" spans="1:12" ht="18" customHeight="1" x14ac:dyDescent="0.3">
      <c r="A69" t="s">
        <v>1461</v>
      </c>
      <c r="B69" t="s">
        <v>1014</v>
      </c>
      <c r="C69" t="s">
        <v>1452</v>
      </c>
      <c r="D69" t="s">
        <v>1412</v>
      </c>
      <c r="E69" t="s">
        <v>1434</v>
      </c>
      <c r="F69" t="s">
        <v>1456</v>
      </c>
      <c r="G69" t="s">
        <v>465</v>
      </c>
      <c r="H69" t="s">
        <v>1414</v>
      </c>
      <c r="I69" t="s">
        <v>14</v>
      </c>
      <c r="J69" t="s">
        <v>14</v>
      </c>
      <c r="K69" t="s">
        <v>14</v>
      </c>
      <c r="L69" t="s">
        <v>15</v>
      </c>
    </row>
    <row r="70" spans="1:12" ht="18" customHeight="1" x14ac:dyDescent="0.3">
      <c r="A70" t="s">
        <v>1462</v>
      </c>
      <c r="B70" t="s">
        <v>1008</v>
      </c>
      <c r="C70" t="s">
        <v>1453</v>
      </c>
      <c r="D70" t="s">
        <v>1412</v>
      </c>
      <c r="E70" t="s">
        <v>1434</v>
      </c>
      <c r="F70" t="s">
        <v>1456</v>
      </c>
      <c r="G70" t="s">
        <v>465</v>
      </c>
      <c r="H70" t="s">
        <v>1414</v>
      </c>
      <c r="I70" t="s">
        <v>14</v>
      </c>
      <c r="J70" t="s">
        <v>14</v>
      </c>
      <c r="K70" t="s">
        <v>14</v>
      </c>
      <c r="L70" t="s">
        <v>15</v>
      </c>
    </row>
    <row r="71" spans="1:12" ht="18" customHeight="1" x14ac:dyDescent="0.3">
      <c r="A71" t="s">
        <v>1463</v>
      </c>
      <c r="B71" t="s">
        <v>1464</v>
      </c>
      <c r="C71" t="s">
        <v>1449</v>
      </c>
      <c r="D71" t="s">
        <v>1412</v>
      </c>
      <c r="E71" t="s">
        <v>1434</v>
      </c>
      <c r="F71" t="s">
        <v>1456</v>
      </c>
      <c r="G71" t="s">
        <v>465</v>
      </c>
      <c r="H71" t="s">
        <v>1414</v>
      </c>
      <c r="I71" t="s">
        <v>14</v>
      </c>
      <c r="J71" t="s">
        <v>14</v>
      </c>
      <c r="K71" t="s">
        <v>14</v>
      </c>
      <c r="L71" t="s">
        <v>15</v>
      </c>
    </row>
    <row r="74" spans="1:12" ht="43.2" x14ac:dyDescent="0.3">
      <c r="A74" t="s">
        <v>1465</v>
      </c>
      <c r="B74" s="1" t="s">
        <v>1466</v>
      </c>
      <c r="D74" t="s">
        <v>1412</v>
      </c>
      <c r="E74" t="s">
        <v>1434</v>
      </c>
      <c r="F74" t="s">
        <v>1456</v>
      </c>
      <c r="G74" t="s">
        <v>465</v>
      </c>
      <c r="H74" t="s">
        <v>1414</v>
      </c>
      <c r="I74" t="s">
        <v>14</v>
      </c>
      <c r="J74" t="s">
        <v>14</v>
      </c>
      <c r="K74" t="s">
        <v>14</v>
      </c>
      <c r="L74" t="s">
        <v>1467</v>
      </c>
    </row>
    <row r="77" spans="1:12" ht="57.6" x14ac:dyDescent="0.3">
      <c r="A77" t="s">
        <v>1468</v>
      </c>
      <c r="B77" s="1" t="s">
        <v>1469</v>
      </c>
      <c r="C77" s="25">
        <v>2.8</v>
      </c>
      <c r="D77" t="s">
        <v>1412</v>
      </c>
      <c r="E77" t="s">
        <v>1434</v>
      </c>
      <c r="F77" t="s">
        <v>1456</v>
      </c>
      <c r="G77" t="s">
        <v>465</v>
      </c>
      <c r="H77" t="s">
        <v>1414</v>
      </c>
      <c r="I77" t="s">
        <v>14</v>
      </c>
      <c r="J77" t="s">
        <v>14</v>
      </c>
      <c r="K77" t="s">
        <v>14</v>
      </c>
      <c r="L77" t="s">
        <v>1467</v>
      </c>
    </row>
    <row r="78" spans="1:12" x14ac:dyDescent="0.3">
      <c r="B78" s="1"/>
      <c r="C78" s="1"/>
    </row>
    <row r="79" spans="1:12" ht="18" customHeight="1" x14ac:dyDescent="0.3"/>
    <row r="80" spans="1:12" ht="28.8" x14ac:dyDescent="0.3">
      <c r="A80" t="s">
        <v>1470</v>
      </c>
      <c r="B80" s="1" t="s">
        <v>1471</v>
      </c>
      <c r="C80" s="1"/>
      <c r="D80" t="s">
        <v>1412</v>
      </c>
      <c r="E80" t="s">
        <v>1434</v>
      </c>
      <c r="F80" t="s">
        <v>1456</v>
      </c>
      <c r="G80" t="s">
        <v>465</v>
      </c>
      <c r="H80" t="s">
        <v>1414</v>
      </c>
      <c r="I80" t="s">
        <v>14</v>
      </c>
      <c r="J80" t="s">
        <v>14</v>
      </c>
      <c r="K80" t="s">
        <v>14</v>
      </c>
      <c r="L80" t="s">
        <v>15</v>
      </c>
    </row>
    <row r="81" spans="1:12" x14ac:dyDescent="0.3">
      <c r="B81" s="1"/>
      <c r="C81" s="1"/>
    </row>
    <row r="87" spans="1:12" ht="18" customHeight="1" x14ac:dyDescent="0.3"/>
    <row r="88" spans="1:12" ht="18" customHeight="1" x14ac:dyDescent="0.3">
      <c r="A88" t="s">
        <v>1472</v>
      </c>
      <c r="B88" t="s">
        <v>1433</v>
      </c>
      <c r="C88" s="21">
        <v>45809</v>
      </c>
      <c r="D88" t="s">
        <v>1412</v>
      </c>
      <c r="E88" t="s">
        <v>1434</v>
      </c>
      <c r="F88" t="s">
        <v>1473</v>
      </c>
      <c r="G88" t="s">
        <v>465</v>
      </c>
      <c r="H88" t="s">
        <v>1414</v>
      </c>
      <c r="I88" t="s">
        <v>14</v>
      </c>
      <c r="J88" t="s">
        <v>14</v>
      </c>
      <c r="K88" t="s">
        <v>14</v>
      </c>
      <c r="L88" t="s">
        <v>1347</v>
      </c>
    </row>
    <row r="89" spans="1:12" ht="18" customHeight="1" x14ac:dyDescent="0.3">
      <c r="A89" t="s">
        <v>1474</v>
      </c>
      <c r="B89" t="s">
        <v>1436</v>
      </c>
      <c r="D89" t="s">
        <v>1412</v>
      </c>
      <c r="E89" t="s">
        <v>1434</v>
      </c>
      <c r="F89" t="s">
        <v>1473</v>
      </c>
      <c r="G89" t="s">
        <v>465</v>
      </c>
      <c r="H89" t="s">
        <v>1414</v>
      </c>
      <c r="I89" t="s">
        <v>14</v>
      </c>
      <c r="J89" t="s">
        <v>14</v>
      </c>
      <c r="K89" t="s">
        <v>14</v>
      </c>
      <c r="L89" t="s">
        <v>1347</v>
      </c>
    </row>
    <row r="90" spans="1:12" ht="18" customHeight="1" x14ac:dyDescent="0.3">
      <c r="A90" t="s">
        <v>1475</v>
      </c>
      <c r="B90" t="s">
        <v>1438</v>
      </c>
      <c r="C90" s="21">
        <v>45992</v>
      </c>
      <c r="D90" t="s">
        <v>1412</v>
      </c>
      <c r="E90" t="s">
        <v>1434</v>
      </c>
      <c r="F90" t="s">
        <v>1473</v>
      </c>
      <c r="G90" t="s">
        <v>465</v>
      </c>
      <c r="H90" t="s">
        <v>1414</v>
      </c>
      <c r="I90" t="s">
        <v>14</v>
      </c>
      <c r="J90" t="s">
        <v>14</v>
      </c>
      <c r="K90" t="s">
        <v>14</v>
      </c>
      <c r="L90" t="s">
        <v>1347</v>
      </c>
    </row>
    <row r="91" spans="1:12" ht="18" customHeight="1" x14ac:dyDescent="0.3">
      <c r="A91" t="s">
        <v>1476</v>
      </c>
      <c r="B91" t="s">
        <v>1440</v>
      </c>
      <c r="D91" t="s">
        <v>1412</v>
      </c>
      <c r="E91" t="s">
        <v>1434</v>
      </c>
      <c r="F91" t="s">
        <v>1473</v>
      </c>
      <c r="G91" t="s">
        <v>465</v>
      </c>
      <c r="H91" t="s">
        <v>1414</v>
      </c>
      <c r="I91" t="s">
        <v>14</v>
      </c>
      <c r="J91" t="s">
        <v>14</v>
      </c>
      <c r="K91" t="s">
        <v>14</v>
      </c>
      <c r="L91" t="s">
        <v>1347</v>
      </c>
    </row>
    <row r="93" spans="1:12" ht="18" customHeight="1" x14ac:dyDescent="0.3"/>
    <row r="94" spans="1:12" ht="18" customHeight="1" x14ac:dyDescent="0.3">
      <c r="A94" t="s">
        <v>1477</v>
      </c>
      <c r="B94" t="s">
        <v>1433</v>
      </c>
      <c r="D94" t="s">
        <v>1412</v>
      </c>
      <c r="E94" t="s">
        <v>1434</v>
      </c>
      <c r="F94" t="s">
        <v>1473</v>
      </c>
      <c r="G94" t="s">
        <v>465</v>
      </c>
      <c r="H94" t="s">
        <v>1414</v>
      </c>
      <c r="I94" t="s">
        <v>14</v>
      </c>
      <c r="J94" t="s">
        <v>14</v>
      </c>
      <c r="K94" t="s">
        <v>14</v>
      </c>
      <c r="L94" t="s">
        <v>1347</v>
      </c>
    </row>
    <row r="95" spans="1:12" ht="18" customHeight="1" x14ac:dyDescent="0.3">
      <c r="A95" t="s">
        <v>1478</v>
      </c>
      <c r="B95" t="s">
        <v>1436</v>
      </c>
      <c r="D95" t="s">
        <v>1412</v>
      </c>
      <c r="E95" t="s">
        <v>1434</v>
      </c>
      <c r="F95" t="s">
        <v>1473</v>
      </c>
      <c r="G95" t="s">
        <v>465</v>
      </c>
      <c r="H95" t="s">
        <v>1414</v>
      </c>
      <c r="I95" t="s">
        <v>14</v>
      </c>
      <c r="J95" t="s">
        <v>14</v>
      </c>
      <c r="K95" t="s">
        <v>14</v>
      </c>
      <c r="L95" t="s">
        <v>1347</v>
      </c>
    </row>
    <row r="96" spans="1:12" ht="18" customHeight="1" x14ac:dyDescent="0.3">
      <c r="A96" t="s">
        <v>1479</v>
      </c>
      <c r="B96" t="s">
        <v>1438</v>
      </c>
      <c r="D96" t="s">
        <v>1412</v>
      </c>
      <c r="E96" t="s">
        <v>1434</v>
      </c>
      <c r="F96" t="s">
        <v>1473</v>
      </c>
      <c r="G96" t="s">
        <v>465</v>
      </c>
      <c r="H96" t="s">
        <v>1414</v>
      </c>
      <c r="I96" t="s">
        <v>14</v>
      </c>
      <c r="J96" t="s">
        <v>14</v>
      </c>
      <c r="K96" t="s">
        <v>14</v>
      </c>
      <c r="L96" t="s">
        <v>1347</v>
      </c>
    </row>
    <row r="97" spans="1:12" ht="18" customHeight="1" x14ac:dyDescent="0.3">
      <c r="A97" t="s">
        <v>1480</v>
      </c>
      <c r="B97" t="s">
        <v>1440</v>
      </c>
      <c r="D97" t="s">
        <v>1412</v>
      </c>
      <c r="E97" t="s">
        <v>1434</v>
      </c>
      <c r="F97" t="s">
        <v>1473</v>
      </c>
      <c r="G97" t="s">
        <v>465</v>
      </c>
      <c r="H97" t="s">
        <v>1414</v>
      </c>
      <c r="I97" t="s">
        <v>14</v>
      </c>
      <c r="J97" t="s">
        <v>14</v>
      </c>
      <c r="K97" t="s">
        <v>14</v>
      </c>
      <c r="L97" t="s">
        <v>1347</v>
      </c>
    </row>
    <row r="99" spans="1:12" ht="18" customHeight="1" x14ac:dyDescent="0.3"/>
    <row r="100" spans="1:12" ht="18" customHeight="1" x14ac:dyDescent="0.3">
      <c r="A100" t="s">
        <v>1481</v>
      </c>
      <c r="B100" t="s">
        <v>1433</v>
      </c>
      <c r="D100" t="s">
        <v>1412</v>
      </c>
      <c r="E100" t="s">
        <v>1434</v>
      </c>
      <c r="F100" t="s">
        <v>1473</v>
      </c>
      <c r="G100" t="s">
        <v>465</v>
      </c>
      <c r="H100" t="s">
        <v>1414</v>
      </c>
      <c r="I100" t="s">
        <v>14</v>
      </c>
      <c r="J100" t="s">
        <v>14</v>
      </c>
      <c r="K100" t="s">
        <v>14</v>
      </c>
      <c r="L100" t="s">
        <v>1347</v>
      </c>
    </row>
    <row r="101" spans="1:12" ht="18" customHeight="1" x14ac:dyDescent="0.3">
      <c r="A101" t="s">
        <v>1482</v>
      </c>
      <c r="B101" t="s">
        <v>1436</v>
      </c>
      <c r="D101" t="s">
        <v>1412</v>
      </c>
      <c r="E101" t="s">
        <v>1434</v>
      </c>
      <c r="F101" t="s">
        <v>1473</v>
      </c>
      <c r="G101" t="s">
        <v>465</v>
      </c>
      <c r="H101" t="s">
        <v>1414</v>
      </c>
      <c r="I101" t="s">
        <v>14</v>
      </c>
      <c r="J101" t="s">
        <v>14</v>
      </c>
      <c r="K101" t="s">
        <v>14</v>
      </c>
      <c r="L101" t="s">
        <v>1347</v>
      </c>
    </row>
    <row r="102" spans="1:12" ht="18" customHeight="1" x14ac:dyDescent="0.3">
      <c r="A102" t="s">
        <v>1483</v>
      </c>
      <c r="B102" t="s">
        <v>1438</v>
      </c>
      <c r="D102" t="s">
        <v>1412</v>
      </c>
      <c r="E102" t="s">
        <v>1434</v>
      </c>
      <c r="F102" t="s">
        <v>1473</v>
      </c>
      <c r="G102" t="s">
        <v>465</v>
      </c>
      <c r="H102" t="s">
        <v>1414</v>
      </c>
      <c r="I102" t="s">
        <v>14</v>
      </c>
      <c r="J102" t="s">
        <v>14</v>
      </c>
      <c r="K102" t="s">
        <v>14</v>
      </c>
      <c r="L102" t="s">
        <v>1347</v>
      </c>
    </row>
    <row r="103" spans="1:12" ht="18" customHeight="1" x14ac:dyDescent="0.3">
      <c r="A103" t="s">
        <v>1484</v>
      </c>
      <c r="B103" t="s">
        <v>1440</v>
      </c>
      <c r="D103" t="s">
        <v>1412</v>
      </c>
      <c r="E103" t="s">
        <v>1434</v>
      </c>
      <c r="F103" t="s">
        <v>1473</v>
      </c>
      <c r="G103" t="s">
        <v>465</v>
      </c>
      <c r="H103" t="s">
        <v>1414</v>
      </c>
      <c r="I103" t="s">
        <v>14</v>
      </c>
      <c r="J103" t="s">
        <v>14</v>
      </c>
      <c r="K103" t="s">
        <v>14</v>
      </c>
      <c r="L103" t="s">
        <v>1347</v>
      </c>
    </row>
    <row r="105" spans="1:12" ht="18" customHeight="1" x14ac:dyDescent="0.3"/>
    <row r="106" spans="1:12" ht="18" customHeight="1" x14ac:dyDescent="0.3">
      <c r="A106" t="s">
        <v>1485</v>
      </c>
      <c r="B106" t="s">
        <v>1433</v>
      </c>
      <c r="D106" t="s">
        <v>1412</v>
      </c>
      <c r="E106" t="s">
        <v>1434</v>
      </c>
      <c r="F106" t="s">
        <v>1473</v>
      </c>
      <c r="G106" t="s">
        <v>465</v>
      </c>
      <c r="H106" t="s">
        <v>1414</v>
      </c>
      <c r="I106" t="s">
        <v>14</v>
      </c>
      <c r="J106" t="s">
        <v>14</v>
      </c>
      <c r="K106" t="s">
        <v>14</v>
      </c>
      <c r="L106" t="s">
        <v>1347</v>
      </c>
    </row>
    <row r="107" spans="1:12" ht="18" customHeight="1" x14ac:dyDescent="0.3">
      <c r="A107" t="s">
        <v>1486</v>
      </c>
      <c r="B107" t="s">
        <v>1436</v>
      </c>
      <c r="D107" t="s">
        <v>1412</v>
      </c>
      <c r="E107" t="s">
        <v>1434</v>
      </c>
      <c r="F107" t="s">
        <v>1473</v>
      </c>
      <c r="G107" t="s">
        <v>465</v>
      </c>
      <c r="H107" t="s">
        <v>1414</v>
      </c>
      <c r="I107" t="s">
        <v>14</v>
      </c>
      <c r="J107" t="s">
        <v>14</v>
      </c>
      <c r="K107" t="s">
        <v>14</v>
      </c>
      <c r="L107" t="s">
        <v>1347</v>
      </c>
    </row>
    <row r="108" spans="1:12" ht="18" customHeight="1" x14ac:dyDescent="0.3">
      <c r="A108" t="s">
        <v>1487</v>
      </c>
      <c r="B108" t="s">
        <v>1438</v>
      </c>
      <c r="D108" t="s">
        <v>1412</v>
      </c>
      <c r="E108" t="s">
        <v>1434</v>
      </c>
      <c r="F108" t="s">
        <v>1473</v>
      </c>
      <c r="G108" t="s">
        <v>465</v>
      </c>
      <c r="H108" t="s">
        <v>1414</v>
      </c>
      <c r="I108" t="s">
        <v>14</v>
      </c>
      <c r="J108" t="s">
        <v>14</v>
      </c>
      <c r="K108" t="s">
        <v>14</v>
      </c>
      <c r="L108" t="s">
        <v>1347</v>
      </c>
    </row>
    <row r="109" spans="1:12" ht="18" customHeight="1" x14ac:dyDescent="0.3">
      <c r="A109" t="s">
        <v>1488</v>
      </c>
      <c r="B109" t="s">
        <v>1440</v>
      </c>
      <c r="D109" t="s">
        <v>1412</v>
      </c>
      <c r="E109" t="s">
        <v>1434</v>
      </c>
      <c r="F109" t="s">
        <v>1473</v>
      </c>
      <c r="G109" t="s">
        <v>465</v>
      </c>
      <c r="H109" t="s">
        <v>1414</v>
      </c>
      <c r="I109" t="s">
        <v>14</v>
      </c>
      <c r="J109" t="s">
        <v>14</v>
      </c>
      <c r="K109" t="s">
        <v>14</v>
      </c>
      <c r="L109" t="s">
        <v>1347</v>
      </c>
    </row>
    <row r="111" spans="1:12" ht="18" customHeight="1" x14ac:dyDescent="0.3"/>
    <row r="112" spans="1:12" ht="18" customHeight="1" x14ac:dyDescent="0.3">
      <c r="A112" t="s">
        <v>1489</v>
      </c>
      <c r="B112" t="s">
        <v>1433</v>
      </c>
      <c r="D112" t="s">
        <v>1412</v>
      </c>
      <c r="E112" t="s">
        <v>1434</v>
      </c>
      <c r="F112" t="s">
        <v>1473</v>
      </c>
      <c r="G112" t="s">
        <v>465</v>
      </c>
      <c r="H112" t="s">
        <v>1414</v>
      </c>
      <c r="I112" t="s">
        <v>14</v>
      </c>
      <c r="J112" t="s">
        <v>14</v>
      </c>
      <c r="K112" t="s">
        <v>14</v>
      </c>
      <c r="L112" t="s">
        <v>1347</v>
      </c>
    </row>
    <row r="113" spans="1:12" ht="18" customHeight="1" x14ac:dyDescent="0.3">
      <c r="A113" t="s">
        <v>1490</v>
      </c>
      <c r="B113" t="s">
        <v>1436</v>
      </c>
      <c r="D113" t="s">
        <v>1412</v>
      </c>
      <c r="E113" t="s">
        <v>1434</v>
      </c>
      <c r="F113" t="s">
        <v>1473</v>
      </c>
      <c r="G113" t="s">
        <v>465</v>
      </c>
      <c r="H113" t="s">
        <v>1414</v>
      </c>
      <c r="I113" t="s">
        <v>14</v>
      </c>
      <c r="J113" t="s">
        <v>14</v>
      </c>
      <c r="K113" t="s">
        <v>14</v>
      </c>
      <c r="L113" t="s">
        <v>1347</v>
      </c>
    </row>
    <row r="114" spans="1:12" ht="18" customHeight="1" x14ac:dyDescent="0.3">
      <c r="A114" t="s">
        <v>1491</v>
      </c>
      <c r="B114" t="s">
        <v>1438</v>
      </c>
      <c r="D114" t="s">
        <v>1412</v>
      </c>
      <c r="E114" t="s">
        <v>1434</v>
      </c>
      <c r="F114" t="s">
        <v>1473</v>
      </c>
      <c r="G114" t="s">
        <v>465</v>
      </c>
      <c r="H114" t="s">
        <v>1414</v>
      </c>
      <c r="I114" t="s">
        <v>14</v>
      </c>
      <c r="J114" t="s">
        <v>14</v>
      </c>
      <c r="K114" t="s">
        <v>14</v>
      </c>
      <c r="L114" t="s">
        <v>1347</v>
      </c>
    </row>
    <row r="115" spans="1:12" ht="18" customHeight="1" x14ac:dyDescent="0.3">
      <c r="A115" t="s">
        <v>1492</v>
      </c>
      <c r="B115" t="s">
        <v>1440</v>
      </c>
      <c r="D115" t="s">
        <v>1412</v>
      </c>
      <c r="E115" t="s">
        <v>1434</v>
      </c>
      <c r="F115" t="s">
        <v>1473</v>
      </c>
      <c r="G115" t="s">
        <v>465</v>
      </c>
      <c r="H115" t="s">
        <v>1414</v>
      </c>
      <c r="I115" t="s">
        <v>14</v>
      </c>
      <c r="J115" t="s">
        <v>14</v>
      </c>
      <c r="K115" t="s">
        <v>14</v>
      </c>
      <c r="L115" t="s">
        <v>1347</v>
      </c>
    </row>
    <row r="117" spans="1:12" ht="18" customHeight="1" x14ac:dyDescent="0.3"/>
    <row r="118" spans="1:12" ht="28.8" x14ac:dyDescent="0.3">
      <c r="A118" t="s">
        <v>1493</v>
      </c>
      <c r="B118" s="1" t="s">
        <v>1494</v>
      </c>
      <c r="C118" s="1" t="s">
        <v>843</v>
      </c>
      <c r="D118" t="s">
        <v>1412</v>
      </c>
      <c r="E118" t="s">
        <v>1434</v>
      </c>
      <c r="F118" t="s">
        <v>1456</v>
      </c>
      <c r="G118" t="s">
        <v>465</v>
      </c>
      <c r="H118" t="s">
        <v>1414</v>
      </c>
      <c r="I118" t="s">
        <v>14</v>
      </c>
      <c r="J118" t="s">
        <v>14</v>
      </c>
      <c r="K118" t="s">
        <v>14</v>
      </c>
      <c r="L118" t="s">
        <v>32</v>
      </c>
    </row>
    <row r="120" spans="1:12" ht="18" customHeight="1" x14ac:dyDescent="0.3"/>
    <row r="121" spans="1:12" ht="28.8" x14ac:dyDescent="0.3">
      <c r="A121" t="s">
        <v>1495</v>
      </c>
      <c r="B121" s="1" t="s">
        <v>1496</v>
      </c>
      <c r="C121" s="1"/>
      <c r="D121" t="s">
        <v>1412</v>
      </c>
      <c r="E121" t="s">
        <v>1434</v>
      </c>
      <c r="F121" t="s">
        <v>1456</v>
      </c>
      <c r="G121" t="s">
        <v>465</v>
      </c>
      <c r="H121" t="s">
        <v>1414</v>
      </c>
      <c r="I121" t="s">
        <v>14</v>
      </c>
      <c r="J121" t="s">
        <v>14</v>
      </c>
      <c r="K121" t="s">
        <v>14</v>
      </c>
      <c r="L121" t="s">
        <v>15</v>
      </c>
    </row>
    <row r="128" spans="1:12" ht="18" customHeight="1" x14ac:dyDescent="0.3"/>
    <row r="129" spans="1:12" ht="28.8" x14ac:dyDescent="0.3">
      <c r="A129" t="s">
        <v>1497</v>
      </c>
      <c r="B129" s="1" t="s">
        <v>1498</v>
      </c>
      <c r="D129" t="s">
        <v>1412</v>
      </c>
      <c r="E129" t="s">
        <v>1445</v>
      </c>
      <c r="F129" t="s">
        <v>1499</v>
      </c>
      <c r="G129" t="s">
        <v>465</v>
      </c>
      <c r="H129" t="s">
        <v>1414</v>
      </c>
      <c r="I129" t="s">
        <v>14</v>
      </c>
      <c r="J129" t="s">
        <v>14</v>
      </c>
      <c r="K129" t="s">
        <v>14</v>
      </c>
      <c r="L129" t="s">
        <v>15</v>
      </c>
    </row>
    <row r="131" spans="1:12" ht="22.2" customHeight="1" x14ac:dyDescent="0.3">
      <c r="B131" s="1"/>
    </row>
    <row r="132" spans="1:12" ht="22.2" customHeight="1" x14ac:dyDescent="0.3">
      <c r="B132" s="1"/>
    </row>
    <row r="133" spans="1:12" ht="18" customHeight="1" x14ac:dyDescent="0.3">
      <c r="A133" t="s">
        <v>1500</v>
      </c>
      <c r="B133" s="15" t="s">
        <v>399</v>
      </c>
      <c r="C133">
        <v>70</v>
      </c>
      <c r="D133" t="s">
        <v>1412</v>
      </c>
      <c r="E133" t="s">
        <v>1445</v>
      </c>
      <c r="F133" t="s">
        <v>1501</v>
      </c>
      <c r="G133" t="s">
        <v>465</v>
      </c>
      <c r="H133" t="s">
        <v>1414</v>
      </c>
      <c r="I133" t="s">
        <v>14</v>
      </c>
      <c r="J133" t="s">
        <v>14</v>
      </c>
      <c r="K133" t="s">
        <v>14</v>
      </c>
      <c r="L133" t="s">
        <v>399</v>
      </c>
    </row>
    <row r="134" spans="1:12" ht="18" customHeight="1" x14ac:dyDescent="0.3">
      <c r="A134" t="s">
        <v>1502</v>
      </c>
      <c r="B134" s="3" t="s">
        <v>1447</v>
      </c>
      <c r="C134" t="s">
        <v>1448</v>
      </c>
      <c r="D134" t="s">
        <v>1412</v>
      </c>
      <c r="E134" t="s">
        <v>1445</v>
      </c>
      <c r="F134" t="s">
        <v>1501</v>
      </c>
      <c r="G134" t="s">
        <v>465</v>
      </c>
      <c r="H134" t="s">
        <v>1414</v>
      </c>
      <c r="I134" t="s">
        <v>14</v>
      </c>
      <c r="J134" t="s">
        <v>14</v>
      </c>
      <c r="K134" t="s">
        <v>14</v>
      </c>
      <c r="L134" t="s">
        <v>1447</v>
      </c>
    </row>
    <row r="135" spans="1:12" x14ac:dyDescent="0.3">
      <c r="B135" s="1"/>
    </row>
    <row r="136" spans="1:12" ht="26.1" customHeight="1" x14ac:dyDescent="0.3">
      <c r="B136" s="1"/>
    </row>
    <row r="137" spans="1:12" x14ac:dyDescent="0.3">
      <c r="B137" s="1"/>
    </row>
    <row r="138" spans="1:12" ht="18" customHeight="1" x14ac:dyDescent="0.3">
      <c r="A138" t="s">
        <v>1503</v>
      </c>
      <c r="B138" s="15" t="s">
        <v>399</v>
      </c>
      <c r="C138">
        <v>90</v>
      </c>
      <c r="D138" t="s">
        <v>1412</v>
      </c>
      <c r="E138" t="s">
        <v>1445</v>
      </c>
      <c r="F138" t="s">
        <v>1504</v>
      </c>
      <c r="G138" t="s">
        <v>465</v>
      </c>
      <c r="H138" t="s">
        <v>1414</v>
      </c>
      <c r="I138" t="s">
        <v>14</v>
      </c>
      <c r="J138" t="s">
        <v>14</v>
      </c>
      <c r="K138" t="s">
        <v>14</v>
      </c>
      <c r="L138" t="s">
        <v>399</v>
      </c>
    </row>
    <row r="139" spans="1:12" ht="18" customHeight="1" x14ac:dyDescent="0.3">
      <c r="A139" t="s">
        <v>1505</v>
      </c>
      <c r="B139" s="3" t="s">
        <v>1447</v>
      </c>
      <c r="C139" t="s">
        <v>1448</v>
      </c>
      <c r="D139" t="s">
        <v>1412</v>
      </c>
      <c r="E139" t="s">
        <v>1445</v>
      </c>
      <c r="F139" t="s">
        <v>1504</v>
      </c>
      <c r="G139" t="s">
        <v>465</v>
      </c>
      <c r="H139" t="s">
        <v>1414</v>
      </c>
      <c r="I139" t="s">
        <v>14</v>
      </c>
      <c r="J139" t="s">
        <v>14</v>
      </c>
      <c r="K139" t="s">
        <v>14</v>
      </c>
      <c r="L139" t="s">
        <v>1447</v>
      </c>
    </row>
    <row r="141" spans="1:12" ht="18" customHeight="1" x14ac:dyDescent="0.3"/>
    <row r="142" spans="1:12" ht="43.2" x14ac:dyDescent="0.3">
      <c r="A142" t="s">
        <v>1506</v>
      </c>
      <c r="B142" s="1" t="s">
        <v>1507</v>
      </c>
      <c r="C142" t="s">
        <v>1508</v>
      </c>
      <c r="D142" t="s">
        <v>1412</v>
      </c>
      <c r="E142" t="s">
        <v>1445</v>
      </c>
      <c r="F142" t="s">
        <v>1443</v>
      </c>
      <c r="G142" t="s">
        <v>465</v>
      </c>
      <c r="H142" t="s">
        <v>1414</v>
      </c>
      <c r="I142" t="s">
        <v>14</v>
      </c>
      <c r="J142" t="s">
        <v>14</v>
      </c>
      <c r="K142" t="s">
        <v>14</v>
      </c>
      <c r="L142" t="s">
        <v>399</v>
      </c>
    </row>
    <row r="143" spans="1:12" x14ac:dyDescent="0.3">
      <c r="B143" s="1"/>
    </row>
    <row r="144" spans="1:12" ht="18" customHeight="1" x14ac:dyDescent="0.3"/>
    <row r="145" spans="1:12" ht="43.2" x14ac:dyDescent="0.3">
      <c r="A145" t="s">
        <v>1509</v>
      </c>
      <c r="B145" s="1" t="s">
        <v>1510</v>
      </c>
      <c r="C145">
        <v>120</v>
      </c>
      <c r="D145" t="s">
        <v>1412</v>
      </c>
      <c r="E145" t="s">
        <v>1445</v>
      </c>
      <c r="F145" t="s">
        <v>1443</v>
      </c>
      <c r="G145" t="s">
        <v>465</v>
      </c>
      <c r="H145" t="s">
        <v>1414</v>
      </c>
      <c r="I145" t="s">
        <v>14</v>
      </c>
      <c r="J145" t="s">
        <v>14</v>
      </c>
      <c r="K145" t="s">
        <v>14</v>
      </c>
      <c r="L145" t="s">
        <v>399</v>
      </c>
    </row>
    <row r="147" spans="1:12" ht="18" customHeight="1" x14ac:dyDescent="0.3"/>
    <row r="148" spans="1:12" ht="18" customHeight="1" x14ac:dyDescent="0.3">
      <c r="A148" t="s">
        <v>1511</v>
      </c>
      <c r="B148" t="s">
        <v>1512</v>
      </c>
      <c r="D148" t="s">
        <v>1412</v>
      </c>
      <c r="E148" t="s">
        <v>1445</v>
      </c>
      <c r="F148" t="s">
        <v>1513</v>
      </c>
      <c r="G148" t="s">
        <v>465</v>
      </c>
      <c r="H148" t="s">
        <v>1414</v>
      </c>
      <c r="I148" t="s">
        <v>14</v>
      </c>
      <c r="J148" t="s">
        <v>14</v>
      </c>
      <c r="K148" t="s">
        <v>14</v>
      </c>
      <c r="L148" t="s">
        <v>15</v>
      </c>
    </row>
    <row r="157" spans="1:12" ht="18" customHeight="1" x14ac:dyDescent="0.3">
      <c r="A157" t="s">
        <v>1514</v>
      </c>
      <c r="B157" t="s">
        <v>1515</v>
      </c>
      <c r="C157" t="s">
        <v>918</v>
      </c>
      <c r="D157" t="s">
        <v>1412</v>
      </c>
      <c r="E157" t="s">
        <v>1445</v>
      </c>
      <c r="F157" t="s">
        <v>1516</v>
      </c>
      <c r="G157" t="s">
        <v>465</v>
      </c>
      <c r="H157" t="s">
        <v>1414</v>
      </c>
      <c r="I157" t="s">
        <v>14</v>
      </c>
      <c r="J157" t="s">
        <v>14</v>
      </c>
      <c r="K157" t="s">
        <v>14</v>
      </c>
      <c r="L157" t="s">
        <v>32</v>
      </c>
    </row>
    <row r="158" spans="1:12" ht="18" customHeight="1" x14ac:dyDescent="0.3">
      <c r="A158" t="s">
        <v>1517</v>
      </c>
      <c r="B158" t="s">
        <v>1518</v>
      </c>
      <c r="C158" t="s">
        <v>918</v>
      </c>
      <c r="D158" t="s">
        <v>1412</v>
      </c>
      <c r="E158" t="s">
        <v>1445</v>
      </c>
      <c r="F158" t="s">
        <v>1516</v>
      </c>
      <c r="G158" t="s">
        <v>465</v>
      </c>
      <c r="H158" t="s">
        <v>1414</v>
      </c>
      <c r="I158" t="s">
        <v>14</v>
      </c>
      <c r="J158" t="s">
        <v>14</v>
      </c>
      <c r="K158" t="s">
        <v>14</v>
      </c>
      <c r="L158" t="s">
        <v>32</v>
      </c>
    </row>
    <row r="159" spans="1:12" ht="18" customHeight="1" x14ac:dyDescent="0.3">
      <c r="A159" t="s">
        <v>1519</v>
      </c>
      <c r="B159" t="s">
        <v>1520</v>
      </c>
      <c r="C159" t="s">
        <v>918</v>
      </c>
      <c r="D159" t="s">
        <v>1412</v>
      </c>
      <c r="E159" t="s">
        <v>1445</v>
      </c>
      <c r="F159" t="s">
        <v>1516</v>
      </c>
      <c r="G159" t="s">
        <v>465</v>
      </c>
      <c r="H159" t="s">
        <v>1414</v>
      </c>
      <c r="I159" t="s">
        <v>14</v>
      </c>
      <c r="J159" t="s">
        <v>14</v>
      </c>
      <c r="K159" t="s">
        <v>14</v>
      </c>
      <c r="L159" t="s">
        <v>32</v>
      </c>
    </row>
    <row r="161" spans="1:12" ht="39.6" customHeight="1" x14ac:dyDescent="0.3">
      <c r="B161" s="1"/>
    </row>
    <row r="162" spans="1:12" ht="20.7" customHeight="1" x14ac:dyDescent="0.3">
      <c r="B162" s="1"/>
    </row>
    <row r="163" spans="1:12" ht="18" customHeight="1" x14ac:dyDescent="0.3">
      <c r="A163" t="s">
        <v>1521</v>
      </c>
      <c r="B163" s="15" t="s">
        <v>399</v>
      </c>
      <c r="D163" t="s">
        <v>1412</v>
      </c>
      <c r="E163" t="s">
        <v>1445</v>
      </c>
      <c r="F163" t="s">
        <v>1522</v>
      </c>
      <c r="G163" t="s">
        <v>465</v>
      </c>
      <c r="H163" t="s">
        <v>1414</v>
      </c>
      <c r="I163" t="s">
        <v>14</v>
      </c>
      <c r="J163" t="s">
        <v>14</v>
      </c>
      <c r="K163" t="s">
        <v>14</v>
      </c>
      <c r="L163" t="s">
        <v>399</v>
      </c>
    </row>
    <row r="164" spans="1:12" ht="18" customHeight="1" x14ac:dyDescent="0.3">
      <c r="A164" t="s">
        <v>1523</v>
      </c>
      <c r="B164" s="3" t="s">
        <v>1447</v>
      </c>
      <c r="D164" t="s">
        <v>1412</v>
      </c>
      <c r="E164" t="s">
        <v>1445</v>
      </c>
      <c r="F164" t="s">
        <v>1522</v>
      </c>
      <c r="G164" t="s">
        <v>465</v>
      </c>
      <c r="H164" t="s">
        <v>1414</v>
      </c>
      <c r="I164" t="s">
        <v>14</v>
      </c>
      <c r="J164" t="s">
        <v>14</v>
      </c>
      <c r="K164" t="s">
        <v>14</v>
      </c>
      <c r="L164" t="s">
        <v>1447</v>
      </c>
    </row>
    <row r="166" spans="1:12" ht="76.2" customHeight="1" x14ac:dyDescent="0.3">
      <c r="B166" s="1"/>
    </row>
    <row r="167" spans="1:12" x14ac:dyDescent="0.3">
      <c r="B167" s="1"/>
    </row>
    <row r="168" spans="1:12" ht="18" customHeight="1" x14ac:dyDescent="0.3">
      <c r="A168" t="s">
        <v>1524</v>
      </c>
      <c r="B168" s="15" t="s">
        <v>399</v>
      </c>
      <c r="D168" t="s">
        <v>1412</v>
      </c>
      <c r="E168" t="s">
        <v>1445</v>
      </c>
      <c r="F168" t="s">
        <v>1525</v>
      </c>
      <c r="G168" t="s">
        <v>465</v>
      </c>
      <c r="H168" t="s">
        <v>1414</v>
      </c>
      <c r="I168" t="s">
        <v>14</v>
      </c>
      <c r="J168" t="s">
        <v>14</v>
      </c>
      <c r="K168" t="s">
        <v>14</v>
      </c>
      <c r="L168" t="s">
        <v>399</v>
      </c>
    </row>
    <row r="169" spans="1:12" ht="18" customHeight="1" x14ac:dyDescent="0.3">
      <c r="A169" t="s">
        <v>1526</v>
      </c>
      <c r="B169" s="3" t="s">
        <v>1447</v>
      </c>
      <c r="D169" t="s">
        <v>1412</v>
      </c>
      <c r="E169" t="s">
        <v>1445</v>
      </c>
      <c r="F169" t="s">
        <v>1525</v>
      </c>
      <c r="G169" t="s">
        <v>465</v>
      </c>
      <c r="H169" t="s">
        <v>1414</v>
      </c>
      <c r="I169" t="s">
        <v>14</v>
      </c>
      <c r="J169" t="s">
        <v>14</v>
      </c>
      <c r="K169" t="s">
        <v>14</v>
      </c>
      <c r="L169" t="s">
        <v>1447</v>
      </c>
    </row>
    <row r="171" spans="1:12" ht="18" customHeight="1" x14ac:dyDescent="0.3"/>
    <row r="172" spans="1:12" ht="28.8" x14ac:dyDescent="0.3">
      <c r="A172" t="s">
        <v>1527</v>
      </c>
      <c r="B172" s="1" t="s">
        <v>1528</v>
      </c>
      <c r="C172" t="s">
        <v>918</v>
      </c>
      <c r="D172" t="s">
        <v>1412</v>
      </c>
      <c r="E172" t="s">
        <v>1445</v>
      </c>
      <c r="F172" t="s">
        <v>1529</v>
      </c>
      <c r="G172" t="s">
        <v>465</v>
      </c>
      <c r="H172" t="s">
        <v>1414</v>
      </c>
      <c r="I172" t="s">
        <v>14</v>
      </c>
      <c r="J172" t="s">
        <v>14</v>
      </c>
      <c r="K172" t="s">
        <v>14</v>
      </c>
      <c r="L172" t="s">
        <v>32</v>
      </c>
    </row>
    <row r="173" spans="1:12" ht="18" customHeight="1" x14ac:dyDescent="0.3"/>
    <row r="174" spans="1:12" ht="28.8" x14ac:dyDescent="0.3">
      <c r="A174" t="s">
        <v>1530</v>
      </c>
      <c r="B174" s="1" t="s">
        <v>1531</v>
      </c>
      <c r="C174" t="s">
        <v>1532</v>
      </c>
      <c r="D174" t="s">
        <v>1412</v>
      </c>
      <c r="E174" t="s">
        <v>1445</v>
      </c>
      <c r="F174" t="s">
        <v>1529</v>
      </c>
      <c r="G174" t="s">
        <v>465</v>
      </c>
      <c r="H174" t="s">
        <v>1414</v>
      </c>
      <c r="I174" t="s">
        <v>14</v>
      </c>
      <c r="J174" t="s">
        <v>14</v>
      </c>
      <c r="K174" t="s">
        <v>14</v>
      </c>
      <c r="L174" t="s">
        <v>34</v>
      </c>
    </row>
    <row r="176" spans="1:12" ht="18" customHeight="1" x14ac:dyDescent="0.3"/>
    <row r="177" spans="1:12" ht="28.8" x14ac:dyDescent="0.3">
      <c r="A177" t="s">
        <v>1533</v>
      </c>
      <c r="B177" s="1" t="s">
        <v>1534</v>
      </c>
      <c r="D177" t="s">
        <v>1412</v>
      </c>
      <c r="E177" t="s">
        <v>1445</v>
      </c>
      <c r="F177" t="s">
        <v>1529</v>
      </c>
      <c r="G177" t="s">
        <v>465</v>
      </c>
      <c r="H177" t="s">
        <v>1414</v>
      </c>
      <c r="I177" t="s">
        <v>14</v>
      </c>
      <c r="J177" t="s">
        <v>14</v>
      </c>
      <c r="K177" t="s">
        <v>14</v>
      </c>
      <c r="L177" t="s">
        <v>15</v>
      </c>
    </row>
  </sheetData>
  <autoFilter ref="A1:L177" xr:uid="{FE3FD025-0B42-4B2C-A099-F271E652E2C3}"/>
  <dataValidations count="1">
    <dataValidation type="list" allowBlank="1" showInputMessage="1" showErrorMessage="1" sqref="C66:C71" xr:uid="{0181BBF0-DBFD-4102-A5EC-3AE8B6EDF8F1}">
      <formula1>$C$59:$C$63</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B959A-5F04-4352-A957-72738B91F13F}">
  <dimension ref="A1:L59"/>
  <sheetViews>
    <sheetView workbookViewId="0">
      <pane ySplit="1" topLeftCell="A2" activePane="bottomLeft" state="frozen"/>
      <selection pane="bottomLeft" activeCell="C4" sqref="C4"/>
    </sheetView>
  </sheetViews>
  <sheetFormatPr defaultRowHeight="14.4" x14ac:dyDescent="0.3"/>
  <cols>
    <col min="1" max="1" width="8.6640625" customWidth="1"/>
    <col min="2" max="2" width="40.77734375" customWidth="1"/>
    <col min="3" max="3" width="39.44140625" customWidth="1"/>
  </cols>
  <sheetData>
    <row r="1" spans="1:12" x14ac:dyDescent="0.3">
      <c r="A1" t="s">
        <v>0</v>
      </c>
      <c r="B1" t="s">
        <v>1</v>
      </c>
      <c r="C1" t="s">
        <v>2</v>
      </c>
      <c r="D1" t="s">
        <v>596</v>
      </c>
      <c r="E1" t="s">
        <v>3</v>
      </c>
      <c r="F1" t="s">
        <v>4</v>
      </c>
      <c r="G1" t="s">
        <v>5</v>
      </c>
      <c r="H1" t="s">
        <v>6</v>
      </c>
      <c r="I1" t="s">
        <v>7</v>
      </c>
      <c r="J1" t="s">
        <v>8</v>
      </c>
      <c r="K1" t="s">
        <v>9</v>
      </c>
      <c r="L1" t="s">
        <v>10</v>
      </c>
    </row>
    <row r="9" spans="1:12" ht="18" customHeight="1" x14ac:dyDescent="0.3"/>
    <row r="10" spans="1:12" ht="18" customHeight="1" x14ac:dyDescent="0.3">
      <c r="A10" t="s">
        <v>401</v>
      </c>
      <c r="B10" s="1" t="s">
        <v>402</v>
      </c>
      <c r="C10" t="s">
        <v>65</v>
      </c>
      <c r="D10" t="s">
        <v>605</v>
      </c>
      <c r="E10" t="s">
        <v>403</v>
      </c>
      <c r="F10" t="s">
        <v>14</v>
      </c>
      <c r="G10" t="s">
        <v>14</v>
      </c>
      <c r="H10" t="s">
        <v>14</v>
      </c>
      <c r="I10" t="s">
        <v>14</v>
      </c>
      <c r="J10" t="s">
        <v>14</v>
      </c>
      <c r="K10" t="s">
        <v>14</v>
      </c>
      <c r="L10" t="s">
        <v>65</v>
      </c>
    </row>
    <row r="11" spans="1:12" ht="28.05" customHeight="1" x14ac:dyDescent="0.3">
      <c r="A11" t="s">
        <v>404</v>
      </c>
      <c r="B11" s="1" t="s">
        <v>405</v>
      </c>
      <c r="D11" t="s">
        <v>605</v>
      </c>
      <c r="E11" t="s">
        <v>403</v>
      </c>
      <c r="F11" t="s">
        <v>14</v>
      </c>
      <c r="G11" t="s">
        <v>14</v>
      </c>
      <c r="H11" t="s">
        <v>14</v>
      </c>
      <c r="I11" t="s">
        <v>14</v>
      </c>
      <c r="J11" t="s">
        <v>14</v>
      </c>
      <c r="K11" t="s">
        <v>14</v>
      </c>
      <c r="L11" t="s">
        <v>65</v>
      </c>
    </row>
    <row r="12" spans="1:12" ht="18" customHeight="1" x14ac:dyDescent="0.3">
      <c r="A12" t="s">
        <v>406</v>
      </c>
      <c r="B12" s="1" t="s">
        <v>407</v>
      </c>
      <c r="C12" t="s">
        <v>65</v>
      </c>
      <c r="D12" t="s">
        <v>605</v>
      </c>
      <c r="E12" t="s">
        <v>403</v>
      </c>
      <c r="F12" t="s">
        <v>14</v>
      </c>
      <c r="G12" t="s">
        <v>14</v>
      </c>
      <c r="H12" t="s">
        <v>14</v>
      </c>
      <c r="I12" t="s">
        <v>14</v>
      </c>
      <c r="J12" t="s">
        <v>14</v>
      </c>
      <c r="K12" t="s">
        <v>14</v>
      </c>
      <c r="L12" t="s">
        <v>65</v>
      </c>
    </row>
    <row r="13" spans="1:12" ht="18" customHeight="1" x14ac:dyDescent="0.3">
      <c r="A13" t="s">
        <v>408</v>
      </c>
      <c r="B13" s="1" t="s">
        <v>409</v>
      </c>
      <c r="C13" t="s">
        <v>65</v>
      </c>
      <c r="D13" t="s">
        <v>605</v>
      </c>
      <c r="E13" t="s">
        <v>403</v>
      </c>
      <c r="F13" t="s">
        <v>14</v>
      </c>
      <c r="G13" t="s">
        <v>14</v>
      </c>
      <c r="H13" t="s">
        <v>14</v>
      </c>
      <c r="I13" t="s">
        <v>14</v>
      </c>
      <c r="J13" t="s">
        <v>14</v>
      </c>
      <c r="K13" t="s">
        <v>14</v>
      </c>
      <c r="L13" t="s">
        <v>65</v>
      </c>
    </row>
    <row r="14" spans="1:12" ht="18" customHeight="1" x14ac:dyDescent="0.3">
      <c r="A14" t="s">
        <v>410</v>
      </c>
      <c r="B14" s="1" t="s">
        <v>411</v>
      </c>
      <c r="C14" t="s">
        <v>65</v>
      </c>
      <c r="D14" t="s">
        <v>605</v>
      </c>
      <c r="E14" t="s">
        <v>403</v>
      </c>
      <c r="F14" t="s">
        <v>14</v>
      </c>
      <c r="G14" t="s">
        <v>14</v>
      </c>
      <c r="H14" t="s">
        <v>14</v>
      </c>
      <c r="I14" t="s">
        <v>14</v>
      </c>
      <c r="J14" t="s">
        <v>14</v>
      </c>
      <c r="K14" t="s">
        <v>14</v>
      </c>
      <c r="L14" t="s">
        <v>65</v>
      </c>
    </row>
    <row r="15" spans="1:12" ht="18" customHeight="1" x14ac:dyDescent="0.3">
      <c r="A15" t="s">
        <v>412</v>
      </c>
      <c r="B15" s="1" t="s">
        <v>413</v>
      </c>
      <c r="C15" t="s">
        <v>65</v>
      </c>
      <c r="D15" t="s">
        <v>605</v>
      </c>
      <c r="E15" t="s">
        <v>403</v>
      </c>
      <c r="F15" t="s">
        <v>14</v>
      </c>
      <c r="G15" t="s">
        <v>14</v>
      </c>
      <c r="H15" t="s">
        <v>14</v>
      </c>
      <c r="I15" t="s">
        <v>14</v>
      </c>
      <c r="J15" t="s">
        <v>14</v>
      </c>
      <c r="K15" t="s">
        <v>14</v>
      </c>
      <c r="L15" t="s">
        <v>65</v>
      </c>
    </row>
    <row r="16" spans="1:12" ht="18" customHeight="1" x14ac:dyDescent="0.3">
      <c r="A16" t="s">
        <v>414</v>
      </c>
      <c r="B16" s="1" t="s">
        <v>415</v>
      </c>
      <c r="C16" t="s">
        <v>65</v>
      </c>
      <c r="D16" t="s">
        <v>605</v>
      </c>
      <c r="E16" t="s">
        <v>403</v>
      </c>
      <c r="F16" t="s">
        <v>14</v>
      </c>
      <c r="G16" t="s">
        <v>14</v>
      </c>
      <c r="H16" t="s">
        <v>14</v>
      </c>
      <c r="I16" t="s">
        <v>14</v>
      </c>
      <c r="J16" t="s">
        <v>14</v>
      </c>
      <c r="K16" t="s">
        <v>14</v>
      </c>
      <c r="L16" t="s">
        <v>65</v>
      </c>
    </row>
    <row r="17" spans="1:12" ht="18" customHeight="1" x14ac:dyDescent="0.3">
      <c r="A17" t="s">
        <v>416</v>
      </c>
      <c r="B17" s="1" t="s">
        <v>417</v>
      </c>
      <c r="D17" t="s">
        <v>605</v>
      </c>
      <c r="E17" t="s">
        <v>403</v>
      </c>
      <c r="F17" t="s">
        <v>14</v>
      </c>
      <c r="G17" t="s">
        <v>14</v>
      </c>
      <c r="H17" t="s">
        <v>14</v>
      </c>
      <c r="I17" t="s">
        <v>14</v>
      </c>
      <c r="J17" t="s">
        <v>14</v>
      </c>
      <c r="K17" t="s">
        <v>14</v>
      </c>
      <c r="L17" t="s">
        <v>65</v>
      </c>
    </row>
    <row r="18" spans="1:12" ht="18" customHeight="1" x14ac:dyDescent="0.3">
      <c r="A18" t="s">
        <v>418</v>
      </c>
      <c r="B18" s="1" t="s">
        <v>419</v>
      </c>
      <c r="D18" t="s">
        <v>605</v>
      </c>
      <c r="E18" t="s">
        <v>403</v>
      </c>
      <c r="F18" t="s">
        <v>14</v>
      </c>
      <c r="G18" t="s">
        <v>14</v>
      </c>
      <c r="H18" t="s">
        <v>14</v>
      </c>
      <c r="I18" t="s">
        <v>14</v>
      </c>
      <c r="J18" t="s">
        <v>14</v>
      </c>
      <c r="K18" t="s">
        <v>14</v>
      </c>
      <c r="L18" t="s">
        <v>65</v>
      </c>
    </row>
    <row r="19" spans="1:12" ht="18" customHeight="1" x14ac:dyDescent="0.3">
      <c r="A19" t="s">
        <v>420</v>
      </c>
      <c r="B19" s="1" t="s">
        <v>421</v>
      </c>
      <c r="C19" t="s">
        <v>65</v>
      </c>
      <c r="D19" t="s">
        <v>605</v>
      </c>
      <c r="E19" t="s">
        <v>403</v>
      </c>
      <c r="F19" t="s">
        <v>14</v>
      </c>
      <c r="G19" t="s">
        <v>14</v>
      </c>
      <c r="H19" t="s">
        <v>14</v>
      </c>
      <c r="I19" t="s">
        <v>14</v>
      </c>
      <c r="J19" t="s">
        <v>14</v>
      </c>
      <c r="K19" t="s">
        <v>14</v>
      </c>
      <c r="L19" t="s">
        <v>65</v>
      </c>
    </row>
    <row r="20" spans="1:12" ht="18" customHeight="1" x14ac:dyDescent="0.3">
      <c r="A20" t="s">
        <v>422</v>
      </c>
      <c r="B20" s="1" t="s">
        <v>423</v>
      </c>
      <c r="C20" t="s">
        <v>65</v>
      </c>
      <c r="D20" t="s">
        <v>605</v>
      </c>
      <c r="E20" t="s">
        <v>403</v>
      </c>
      <c r="F20" t="s">
        <v>14</v>
      </c>
      <c r="G20" t="s">
        <v>14</v>
      </c>
      <c r="H20" t="s">
        <v>14</v>
      </c>
      <c r="I20" t="s">
        <v>14</v>
      </c>
      <c r="J20" t="s">
        <v>14</v>
      </c>
      <c r="K20" t="s">
        <v>14</v>
      </c>
      <c r="L20" t="s">
        <v>65</v>
      </c>
    </row>
    <row r="21" spans="1:12" ht="18" customHeight="1" x14ac:dyDescent="0.3">
      <c r="A21" t="s">
        <v>424</v>
      </c>
      <c r="B21" s="1" t="s">
        <v>425</v>
      </c>
      <c r="C21" t="s">
        <v>65</v>
      </c>
      <c r="D21" t="s">
        <v>605</v>
      </c>
      <c r="E21" t="s">
        <v>403</v>
      </c>
      <c r="F21" t="s">
        <v>14</v>
      </c>
      <c r="G21" t="s">
        <v>14</v>
      </c>
      <c r="H21" t="s">
        <v>14</v>
      </c>
      <c r="I21" t="s">
        <v>14</v>
      </c>
      <c r="J21" t="s">
        <v>14</v>
      </c>
      <c r="K21" t="s">
        <v>14</v>
      </c>
      <c r="L21" t="s">
        <v>65</v>
      </c>
    </row>
    <row r="22" spans="1:12" ht="18" customHeight="1" x14ac:dyDescent="0.3">
      <c r="A22" t="s">
        <v>426</v>
      </c>
      <c r="B22" s="1" t="s">
        <v>427</v>
      </c>
      <c r="C22" t="s">
        <v>65</v>
      </c>
      <c r="D22" t="s">
        <v>605</v>
      </c>
      <c r="E22" t="s">
        <v>403</v>
      </c>
      <c r="F22" t="s">
        <v>14</v>
      </c>
      <c r="G22" t="s">
        <v>14</v>
      </c>
      <c r="H22" t="s">
        <v>14</v>
      </c>
      <c r="I22" t="s">
        <v>14</v>
      </c>
      <c r="J22" t="s">
        <v>14</v>
      </c>
      <c r="K22" t="s">
        <v>14</v>
      </c>
      <c r="L22" t="s">
        <v>65</v>
      </c>
    </row>
    <row r="23" spans="1:12" ht="18" customHeight="1" x14ac:dyDescent="0.3">
      <c r="A23" t="s">
        <v>428</v>
      </c>
      <c r="B23" s="1" t="s">
        <v>429</v>
      </c>
      <c r="D23" t="s">
        <v>605</v>
      </c>
      <c r="E23" t="s">
        <v>403</v>
      </c>
      <c r="F23" t="s">
        <v>14</v>
      </c>
      <c r="G23" t="s">
        <v>14</v>
      </c>
      <c r="H23" t="s">
        <v>14</v>
      </c>
      <c r="I23" t="s">
        <v>14</v>
      </c>
      <c r="J23" t="s">
        <v>14</v>
      </c>
      <c r="K23" t="s">
        <v>14</v>
      </c>
      <c r="L23" t="s">
        <v>65</v>
      </c>
    </row>
    <row r="24" spans="1:12" ht="18" customHeight="1" x14ac:dyDescent="0.3">
      <c r="A24" t="s">
        <v>430</v>
      </c>
      <c r="B24" s="1" t="s">
        <v>431</v>
      </c>
      <c r="C24" t="s">
        <v>65</v>
      </c>
      <c r="D24" t="s">
        <v>605</v>
      </c>
      <c r="E24" t="s">
        <v>403</v>
      </c>
      <c r="F24" t="s">
        <v>14</v>
      </c>
      <c r="G24" t="s">
        <v>14</v>
      </c>
      <c r="H24" t="s">
        <v>14</v>
      </c>
      <c r="I24" t="s">
        <v>14</v>
      </c>
      <c r="J24" t="s">
        <v>14</v>
      </c>
      <c r="K24" t="s">
        <v>14</v>
      </c>
      <c r="L24" t="s">
        <v>65</v>
      </c>
    </row>
    <row r="25" spans="1:12" ht="18" customHeight="1" x14ac:dyDescent="0.3">
      <c r="A25" t="s">
        <v>432</v>
      </c>
      <c r="B25" s="1" t="s">
        <v>433</v>
      </c>
      <c r="C25" t="s">
        <v>65</v>
      </c>
      <c r="D25" t="s">
        <v>605</v>
      </c>
      <c r="E25" t="s">
        <v>403</v>
      </c>
      <c r="F25" t="s">
        <v>14</v>
      </c>
      <c r="G25" t="s">
        <v>14</v>
      </c>
      <c r="H25" t="s">
        <v>14</v>
      </c>
      <c r="I25" t="s">
        <v>14</v>
      </c>
      <c r="J25" t="s">
        <v>14</v>
      </c>
      <c r="K25" t="s">
        <v>14</v>
      </c>
      <c r="L25" t="s">
        <v>65</v>
      </c>
    </row>
    <row r="26" spans="1:12" ht="18" customHeight="1" x14ac:dyDescent="0.3">
      <c r="A26" t="s">
        <v>434</v>
      </c>
      <c r="B26" s="1" t="s">
        <v>435</v>
      </c>
      <c r="C26" t="s">
        <v>65</v>
      </c>
      <c r="D26" t="s">
        <v>605</v>
      </c>
      <c r="E26" t="s">
        <v>403</v>
      </c>
      <c r="F26" t="s">
        <v>14</v>
      </c>
      <c r="G26" t="s">
        <v>14</v>
      </c>
      <c r="H26" t="s">
        <v>14</v>
      </c>
      <c r="I26" t="s">
        <v>14</v>
      </c>
      <c r="J26" t="s">
        <v>14</v>
      </c>
      <c r="K26" t="s">
        <v>14</v>
      </c>
      <c r="L26" t="s">
        <v>65</v>
      </c>
    </row>
    <row r="27" spans="1:12" ht="18" customHeight="1" x14ac:dyDescent="0.3">
      <c r="A27" t="s">
        <v>436</v>
      </c>
      <c r="B27" s="1" t="s">
        <v>437</v>
      </c>
      <c r="C27" t="s">
        <v>65</v>
      </c>
      <c r="D27" t="s">
        <v>605</v>
      </c>
      <c r="E27" t="s">
        <v>403</v>
      </c>
      <c r="F27" t="s">
        <v>14</v>
      </c>
      <c r="G27" t="s">
        <v>14</v>
      </c>
      <c r="H27" t="s">
        <v>14</v>
      </c>
      <c r="I27" t="s">
        <v>14</v>
      </c>
      <c r="J27" t="s">
        <v>14</v>
      </c>
      <c r="K27" t="s">
        <v>14</v>
      </c>
      <c r="L27" t="s">
        <v>65</v>
      </c>
    </row>
    <row r="28" spans="1:12" ht="18" customHeight="1" x14ac:dyDescent="0.3">
      <c r="B28" s="1"/>
    </row>
    <row r="29" spans="1:12" ht="75.599999999999994" customHeight="1" x14ac:dyDescent="0.3">
      <c r="A29" t="s">
        <v>438</v>
      </c>
      <c r="B29" s="1" t="s">
        <v>439</v>
      </c>
      <c r="C29" s="1" t="s">
        <v>854</v>
      </c>
      <c r="D29" t="s">
        <v>605</v>
      </c>
      <c r="E29" t="s">
        <v>403</v>
      </c>
      <c r="F29" t="s">
        <v>14</v>
      </c>
      <c r="G29" t="s">
        <v>14</v>
      </c>
      <c r="H29" t="s">
        <v>14</v>
      </c>
      <c r="I29" t="s">
        <v>14</v>
      </c>
      <c r="J29" t="s">
        <v>14</v>
      </c>
      <c r="K29" t="s">
        <v>14</v>
      </c>
      <c r="L29" t="s">
        <v>15</v>
      </c>
    </row>
    <row r="30" spans="1:12" ht="18" customHeight="1" x14ac:dyDescent="0.3">
      <c r="B30" s="1"/>
    </row>
    <row r="38" spans="1:12" ht="18" customHeight="1" x14ac:dyDescent="0.3"/>
    <row r="39" spans="1:12" ht="18" customHeight="1" x14ac:dyDescent="0.3">
      <c r="A39" t="s">
        <v>440</v>
      </c>
      <c r="B39" s="1" t="s">
        <v>441</v>
      </c>
      <c r="C39" t="s">
        <v>65</v>
      </c>
      <c r="D39" t="s">
        <v>605</v>
      </c>
      <c r="E39" t="s">
        <v>442</v>
      </c>
      <c r="F39" t="s">
        <v>14</v>
      </c>
      <c r="G39" t="s">
        <v>14</v>
      </c>
      <c r="H39" t="s">
        <v>14</v>
      </c>
      <c r="I39" t="s">
        <v>14</v>
      </c>
      <c r="J39" t="s">
        <v>14</v>
      </c>
      <c r="K39" t="s">
        <v>14</v>
      </c>
      <c r="L39" t="s">
        <v>65</v>
      </c>
    </row>
    <row r="40" spans="1:12" ht="18" customHeight="1" x14ac:dyDescent="0.3">
      <c r="A40" t="s">
        <v>443</v>
      </c>
      <c r="B40" s="1" t="s">
        <v>444</v>
      </c>
      <c r="C40" t="s">
        <v>65</v>
      </c>
      <c r="D40" t="s">
        <v>605</v>
      </c>
      <c r="E40" t="s">
        <v>442</v>
      </c>
      <c r="F40" t="s">
        <v>14</v>
      </c>
      <c r="G40" t="s">
        <v>14</v>
      </c>
      <c r="H40" t="s">
        <v>14</v>
      </c>
      <c r="I40" t="s">
        <v>14</v>
      </c>
      <c r="J40" t="s">
        <v>14</v>
      </c>
      <c r="K40" t="s">
        <v>14</v>
      </c>
      <c r="L40" t="s">
        <v>65</v>
      </c>
    </row>
    <row r="41" spans="1:12" ht="18" customHeight="1" x14ac:dyDescent="0.3">
      <c r="A41" t="s">
        <v>445</v>
      </c>
      <c r="B41" s="1" t="s">
        <v>446</v>
      </c>
      <c r="C41" t="s">
        <v>65</v>
      </c>
      <c r="D41" t="s">
        <v>605</v>
      </c>
      <c r="E41" t="s">
        <v>442</v>
      </c>
      <c r="F41" t="s">
        <v>14</v>
      </c>
      <c r="G41" t="s">
        <v>14</v>
      </c>
      <c r="H41" t="s">
        <v>14</v>
      </c>
      <c r="I41" t="s">
        <v>14</v>
      </c>
      <c r="J41" t="s">
        <v>14</v>
      </c>
      <c r="K41" t="s">
        <v>14</v>
      </c>
      <c r="L41" t="s">
        <v>65</v>
      </c>
    </row>
    <row r="42" spans="1:12" ht="18" customHeight="1" x14ac:dyDescent="0.3">
      <c r="A42" t="s">
        <v>447</v>
      </c>
      <c r="B42" s="1" t="s">
        <v>448</v>
      </c>
      <c r="D42" t="s">
        <v>605</v>
      </c>
      <c r="E42" t="s">
        <v>442</v>
      </c>
      <c r="F42" t="s">
        <v>14</v>
      </c>
      <c r="G42" t="s">
        <v>14</v>
      </c>
      <c r="H42" t="s">
        <v>14</v>
      </c>
      <c r="I42" t="s">
        <v>14</v>
      </c>
      <c r="J42" t="s">
        <v>14</v>
      </c>
      <c r="K42" t="s">
        <v>14</v>
      </c>
      <c r="L42" t="s">
        <v>65</v>
      </c>
    </row>
    <row r="43" spans="1:12" ht="18" customHeight="1" x14ac:dyDescent="0.3">
      <c r="A43" t="s">
        <v>449</v>
      </c>
      <c r="B43" s="1" t="s">
        <v>398</v>
      </c>
      <c r="C43" t="s">
        <v>65</v>
      </c>
      <c r="D43" t="s">
        <v>605</v>
      </c>
      <c r="E43" t="s">
        <v>442</v>
      </c>
      <c r="F43" t="s">
        <v>14</v>
      </c>
      <c r="G43" t="s">
        <v>14</v>
      </c>
      <c r="H43" t="s">
        <v>14</v>
      </c>
      <c r="I43" t="s">
        <v>14</v>
      </c>
      <c r="J43" t="s">
        <v>14</v>
      </c>
      <c r="K43" t="s">
        <v>14</v>
      </c>
      <c r="L43" t="s">
        <v>65</v>
      </c>
    </row>
    <row r="44" spans="1:12" ht="18" customHeight="1" x14ac:dyDescent="0.3">
      <c r="A44" t="s">
        <v>450</v>
      </c>
      <c r="B44" s="1" t="s">
        <v>451</v>
      </c>
      <c r="D44" t="s">
        <v>605</v>
      </c>
      <c r="E44" t="s">
        <v>442</v>
      </c>
      <c r="F44" t="s">
        <v>14</v>
      </c>
      <c r="G44" t="s">
        <v>14</v>
      </c>
      <c r="H44" t="s">
        <v>14</v>
      </c>
      <c r="I44" t="s">
        <v>14</v>
      </c>
      <c r="J44" t="s">
        <v>14</v>
      </c>
      <c r="K44" t="s">
        <v>14</v>
      </c>
      <c r="L44" t="s">
        <v>65</v>
      </c>
    </row>
    <row r="45" spans="1:12" ht="18" customHeight="1" x14ac:dyDescent="0.3">
      <c r="A45" t="s">
        <v>452</v>
      </c>
      <c r="B45" s="1" t="s">
        <v>453</v>
      </c>
      <c r="C45" t="s">
        <v>65</v>
      </c>
      <c r="D45" t="s">
        <v>605</v>
      </c>
      <c r="E45" t="s">
        <v>442</v>
      </c>
      <c r="F45" t="s">
        <v>14</v>
      </c>
      <c r="G45" t="s">
        <v>14</v>
      </c>
      <c r="H45" t="s">
        <v>14</v>
      </c>
      <c r="I45" t="s">
        <v>14</v>
      </c>
      <c r="J45" t="s">
        <v>14</v>
      </c>
      <c r="K45" t="s">
        <v>14</v>
      </c>
      <c r="L45" t="s">
        <v>65</v>
      </c>
    </row>
    <row r="46" spans="1:12" ht="18" customHeight="1" x14ac:dyDescent="0.3">
      <c r="A46" t="s">
        <v>454</v>
      </c>
      <c r="B46" s="1" t="s">
        <v>455</v>
      </c>
      <c r="D46" t="s">
        <v>605</v>
      </c>
      <c r="E46" t="s">
        <v>442</v>
      </c>
      <c r="F46" t="s">
        <v>14</v>
      </c>
      <c r="G46" t="s">
        <v>14</v>
      </c>
      <c r="H46" t="s">
        <v>14</v>
      </c>
      <c r="I46" t="s">
        <v>14</v>
      </c>
      <c r="J46" t="s">
        <v>14</v>
      </c>
      <c r="K46" t="s">
        <v>14</v>
      </c>
      <c r="L46" t="s">
        <v>65</v>
      </c>
    </row>
    <row r="47" spans="1:12" ht="18" customHeight="1" x14ac:dyDescent="0.3">
      <c r="A47" t="s">
        <v>456</v>
      </c>
      <c r="B47" s="1" t="s">
        <v>397</v>
      </c>
      <c r="C47" t="s">
        <v>65</v>
      </c>
      <c r="D47" t="s">
        <v>605</v>
      </c>
      <c r="E47" t="s">
        <v>442</v>
      </c>
      <c r="F47" t="s">
        <v>14</v>
      </c>
      <c r="G47" t="s">
        <v>14</v>
      </c>
      <c r="H47" t="s">
        <v>14</v>
      </c>
      <c r="I47" t="s">
        <v>14</v>
      </c>
      <c r="J47" t="s">
        <v>14</v>
      </c>
      <c r="K47" t="s">
        <v>14</v>
      </c>
      <c r="L47" t="s">
        <v>65</v>
      </c>
    </row>
    <row r="48" spans="1:12" ht="18" customHeight="1" x14ac:dyDescent="0.3">
      <c r="A48" t="s">
        <v>457</v>
      </c>
      <c r="B48" s="1" t="s">
        <v>458</v>
      </c>
      <c r="C48" t="s">
        <v>65</v>
      </c>
      <c r="D48" t="s">
        <v>605</v>
      </c>
      <c r="E48" t="s">
        <v>442</v>
      </c>
      <c r="F48" t="s">
        <v>14</v>
      </c>
      <c r="G48" t="s">
        <v>14</v>
      </c>
      <c r="H48" t="s">
        <v>14</v>
      </c>
      <c r="I48" t="s">
        <v>14</v>
      </c>
      <c r="J48" t="s">
        <v>14</v>
      </c>
      <c r="K48" t="s">
        <v>14</v>
      </c>
      <c r="L48" t="s">
        <v>65</v>
      </c>
    </row>
    <row r="49" spans="1:12" ht="18" customHeight="1" x14ac:dyDescent="0.3">
      <c r="A49" t="s">
        <v>459</v>
      </c>
      <c r="B49" s="1" t="s">
        <v>460</v>
      </c>
      <c r="C49" t="s">
        <v>65</v>
      </c>
      <c r="D49" t="s">
        <v>605</v>
      </c>
      <c r="E49" t="s">
        <v>442</v>
      </c>
      <c r="F49" t="s">
        <v>14</v>
      </c>
      <c r="G49" t="s">
        <v>14</v>
      </c>
      <c r="H49" t="s">
        <v>14</v>
      </c>
      <c r="I49" t="s">
        <v>14</v>
      </c>
      <c r="J49" t="s">
        <v>14</v>
      </c>
      <c r="K49" t="s">
        <v>14</v>
      </c>
      <c r="L49" t="s">
        <v>65</v>
      </c>
    </row>
    <row r="50" spans="1:12" ht="18" customHeight="1" x14ac:dyDescent="0.3">
      <c r="A50" t="s">
        <v>461</v>
      </c>
      <c r="B50" s="1" t="s">
        <v>462</v>
      </c>
      <c r="C50" t="s">
        <v>65</v>
      </c>
      <c r="D50" t="s">
        <v>605</v>
      </c>
      <c r="E50" t="s">
        <v>442</v>
      </c>
      <c r="F50" t="s">
        <v>14</v>
      </c>
      <c r="G50" t="s">
        <v>14</v>
      </c>
      <c r="H50" t="s">
        <v>14</v>
      </c>
      <c r="I50" t="s">
        <v>14</v>
      </c>
      <c r="J50" t="s">
        <v>14</v>
      </c>
      <c r="K50" t="s">
        <v>14</v>
      </c>
      <c r="L50" t="s">
        <v>65</v>
      </c>
    </row>
    <row r="51" spans="1:12" ht="18" customHeight="1" x14ac:dyDescent="0.3">
      <c r="B51" s="1"/>
    </row>
    <row r="52" spans="1:12" ht="18" customHeight="1" x14ac:dyDescent="0.3">
      <c r="A52" t="s">
        <v>463</v>
      </c>
      <c r="B52" s="1" t="s">
        <v>464</v>
      </c>
      <c r="C52" t="s">
        <v>855</v>
      </c>
      <c r="D52" t="s">
        <v>605</v>
      </c>
      <c r="E52" t="s">
        <v>442</v>
      </c>
      <c r="F52" t="s">
        <v>14</v>
      </c>
      <c r="G52" t="s">
        <v>14</v>
      </c>
      <c r="H52" t="s">
        <v>14</v>
      </c>
      <c r="I52" t="s">
        <v>14</v>
      </c>
      <c r="J52" t="s">
        <v>14</v>
      </c>
      <c r="K52" t="s">
        <v>14</v>
      </c>
      <c r="L52" t="s">
        <v>15</v>
      </c>
    </row>
    <row r="53" spans="1:12" ht="18" customHeight="1" x14ac:dyDescent="0.3">
      <c r="B53" s="1"/>
    </row>
    <row r="54" spans="1:12" x14ac:dyDescent="0.3">
      <c r="B54" s="3"/>
    </row>
    <row r="55" spans="1:12" x14ac:dyDescent="0.3">
      <c r="B55" s="3"/>
    </row>
    <row r="56" spans="1:12" x14ac:dyDescent="0.3">
      <c r="B56" s="3"/>
    </row>
    <row r="57" spans="1:12" x14ac:dyDescent="0.3">
      <c r="B57" s="3"/>
    </row>
    <row r="58" spans="1:12" x14ac:dyDescent="0.3">
      <c r="B58" s="3"/>
    </row>
    <row r="59" spans="1:12" x14ac:dyDescent="0.3">
      <c r="B59" s="3"/>
    </row>
  </sheetData>
  <autoFilter ref="A1:L59" xr:uid="{1265375A-228F-44BC-9F84-12467E46861D}"/>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EE804-E06E-4446-8BFC-ADBA4F2099B2}">
  <dimension ref="A1:L101"/>
  <sheetViews>
    <sheetView workbookViewId="0">
      <pane ySplit="1" topLeftCell="A2" activePane="bottomLeft" state="frozen"/>
      <selection pane="bottomLeft" activeCell="C4" sqref="C4"/>
    </sheetView>
  </sheetViews>
  <sheetFormatPr defaultRowHeight="14.4" x14ac:dyDescent="0.3"/>
  <cols>
    <col min="2" max="2" width="40.77734375" customWidth="1"/>
    <col min="3" max="3" width="32" customWidth="1"/>
  </cols>
  <sheetData>
    <row r="1" spans="1:12" x14ac:dyDescent="0.3">
      <c r="A1" t="s">
        <v>0</v>
      </c>
      <c r="B1" t="s">
        <v>1</v>
      </c>
      <c r="C1" t="s">
        <v>2</v>
      </c>
      <c r="D1" t="s">
        <v>596</v>
      </c>
      <c r="E1" t="s">
        <v>3</v>
      </c>
      <c r="F1" t="s">
        <v>4</v>
      </c>
      <c r="G1" t="s">
        <v>5</v>
      </c>
      <c r="H1" t="s">
        <v>6</v>
      </c>
      <c r="I1" t="s">
        <v>7</v>
      </c>
      <c r="J1" t="s">
        <v>8</v>
      </c>
      <c r="K1" t="s">
        <v>9</v>
      </c>
      <c r="L1" t="s">
        <v>10</v>
      </c>
    </row>
    <row r="9" spans="1:12" ht="18" customHeight="1" x14ac:dyDescent="0.3"/>
    <row r="10" spans="1:12" ht="43.2" x14ac:dyDescent="0.3">
      <c r="A10" t="s">
        <v>722</v>
      </c>
      <c r="B10" s="1" t="s">
        <v>723</v>
      </c>
      <c r="C10" s="5">
        <f>664/1235</f>
        <v>0.53765182186234817</v>
      </c>
      <c r="D10" t="s">
        <v>724</v>
      </c>
      <c r="E10" t="s">
        <v>725</v>
      </c>
      <c r="F10" t="s">
        <v>726</v>
      </c>
      <c r="G10" t="s">
        <v>465</v>
      </c>
      <c r="H10" t="s">
        <v>720</v>
      </c>
      <c r="I10" t="s">
        <v>14</v>
      </c>
      <c r="J10" t="s">
        <v>14</v>
      </c>
      <c r="K10" t="s">
        <v>14</v>
      </c>
      <c r="L10" t="s">
        <v>727</v>
      </c>
    </row>
    <row r="11" spans="1:12" ht="18" customHeight="1" x14ac:dyDescent="0.3">
      <c r="A11" t="s">
        <v>728</v>
      </c>
      <c r="B11" s="26" t="s">
        <v>729</v>
      </c>
      <c r="C11" s="5"/>
      <c r="D11" t="s">
        <v>724</v>
      </c>
      <c r="E11" t="s">
        <v>725</v>
      </c>
      <c r="F11" t="s">
        <v>726</v>
      </c>
      <c r="G11" t="s">
        <v>465</v>
      </c>
      <c r="H11" t="s">
        <v>720</v>
      </c>
      <c r="I11" t="s">
        <v>14</v>
      </c>
      <c r="J11" t="s">
        <v>14</v>
      </c>
      <c r="K11" t="s">
        <v>14</v>
      </c>
      <c r="L11" t="s">
        <v>727</v>
      </c>
    </row>
    <row r="12" spans="1:12" ht="18" customHeight="1" x14ac:dyDescent="0.3">
      <c r="A12" t="s">
        <v>730</v>
      </c>
      <c r="B12" s="26" t="s">
        <v>731</v>
      </c>
      <c r="C12" s="5"/>
      <c r="D12" t="s">
        <v>724</v>
      </c>
      <c r="E12" t="s">
        <v>725</v>
      </c>
      <c r="F12" t="s">
        <v>726</v>
      </c>
      <c r="G12" t="s">
        <v>465</v>
      </c>
      <c r="H12" t="s">
        <v>720</v>
      </c>
      <c r="I12" t="s">
        <v>14</v>
      </c>
      <c r="J12" t="s">
        <v>14</v>
      </c>
      <c r="K12" t="s">
        <v>14</v>
      </c>
      <c r="L12" t="s">
        <v>727</v>
      </c>
    </row>
    <row r="13" spans="1:12" ht="28.8" x14ac:dyDescent="0.3">
      <c r="A13" t="s">
        <v>732</v>
      </c>
      <c r="B13" s="1" t="s">
        <v>733</v>
      </c>
      <c r="C13" s="5">
        <f>1201/1267</f>
        <v>0.94790844514601424</v>
      </c>
      <c r="D13" t="s">
        <v>724</v>
      </c>
      <c r="E13" t="s">
        <v>725</v>
      </c>
      <c r="F13" t="s">
        <v>726</v>
      </c>
      <c r="G13" t="s">
        <v>465</v>
      </c>
      <c r="H13" t="s">
        <v>720</v>
      </c>
      <c r="I13" t="s">
        <v>14</v>
      </c>
      <c r="J13" t="s">
        <v>14</v>
      </c>
      <c r="K13" t="s">
        <v>14</v>
      </c>
      <c r="L13" t="s">
        <v>727</v>
      </c>
    </row>
    <row r="14" spans="1:12" ht="18" customHeight="1" x14ac:dyDescent="0.3">
      <c r="A14" t="s">
        <v>734</v>
      </c>
      <c r="B14" s="1" t="s">
        <v>735</v>
      </c>
      <c r="C14" s="5">
        <f>66/1267</f>
        <v>5.209155485398579E-2</v>
      </c>
      <c r="D14" t="s">
        <v>724</v>
      </c>
      <c r="E14" t="s">
        <v>725</v>
      </c>
      <c r="F14" t="s">
        <v>726</v>
      </c>
      <c r="G14" t="s">
        <v>465</v>
      </c>
      <c r="H14" t="s">
        <v>720</v>
      </c>
      <c r="I14" t="s">
        <v>14</v>
      </c>
      <c r="J14" t="s">
        <v>14</v>
      </c>
      <c r="K14" t="s">
        <v>14</v>
      </c>
      <c r="L14" t="s">
        <v>727</v>
      </c>
    </row>
    <row r="15" spans="1:12" ht="18" customHeight="1" x14ac:dyDescent="0.3">
      <c r="A15" t="s">
        <v>736</v>
      </c>
      <c r="B15" s="1" t="s">
        <v>737</v>
      </c>
      <c r="C15" s="5">
        <v>0</v>
      </c>
      <c r="D15" t="s">
        <v>724</v>
      </c>
      <c r="E15" t="s">
        <v>725</v>
      </c>
      <c r="F15" t="s">
        <v>726</v>
      </c>
      <c r="G15" t="s">
        <v>465</v>
      </c>
      <c r="H15" t="s">
        <v>720</v>
      </c>
      <c r="I15" t="s">
        <v>14</v>
      </c>
      <c r="J15" t="s">
        <v>14</v>
      </c>
      <c r="K15" t="s">
        <v>14</v>
      </c>
      <c r="L15" t="s">
        <v>727</v>
      </c>
    </row>
    <row r="16" spans="1:12" x14ac:dyDescent="0.3">
      <c r="B16" s="1"/>
    </row>
    <row r="17" spans="1:12" x14ac:dyDescent="0.3">
      <c r="B17" s="1"/>
    </row>
    <row r="18" spans="1:12" x14ac:dyDescent="0.3">
      <c r="A18" t="s">
        <v>738</v>
      </c>
      <c r="B18" s="1" t="s">
        <v>739</v>
      </c>
      <c r="C18">
        <v>18</v>
      </c>
      <c r="D18" t="s">
        <v>724</v>
      </c>
      <c r="E18" t="s">
        <v>740</v>
      </c>
      <c r="F18" t="s">
        <v>726</v>
      </c>
      <c r="G18" t="s">
        <v>465</v>
      </c>
      <c r="H18" t="s">
        <v>720</v>
      </c>
      <c r="I18" t="s">
        <v>14</v>
      </c>
      <c r="J18" t="s">
        <v>14</v>
      </c>
      <c r="K18" t="s">
        <v>14</v>
      </c>
      <c r="L18" t="s">
        <v>609</v>
      </c>
    </row>
    <row r="19" spans="1:12" x14ac:dyDescent="0.3">
      <c r="A19" t="s">
        <v>741</v>
      </c>
      <c r="B19" s="1" t="s">
        <v>742</v>
      </c>
      <c r="C19">
        <v>18</v>
      </c>
      <c r="D19" t="s">
        <v>724</v>
      </c>
      <c r="E19" t="s">
        <v>740</v>
      </c>
      <c r="F19" t="s">
        <v>726</v>
      </c>
      <c r="G19" t="s">
        <v>465</v>
      </c>
      <c r="H19" t="s">
        <v>720</v>
      </c>
      <c r="I19" t="s">
        <v>14</v>
      </c>
      <c r="J19" t="s">
        <v>14</v>
      </c>
      <c r="K19" t="s">
        <v>14</v>
      </c>
      <c r="L19" t="s">
        <v>609</v>
      </c>
    </row>
    <row r="20" spans="1:12" x14ac:dyDescent="0.3">
      <c r="B20" s="1"/>
    </row>
    <row r="21" spans="1:12" ht="18" customHeight="1" x14ac:dyDescent="0.3"/>
    <row r="22" spans="1:12" ht="43.2" x14ac:dyDescent="0.3">
      <c r="A22" t="s">
        <v>743</v>
      </c>
      <c r="B22" s="1" t="s">
        <v>723</v>
      </c>
      <c r="C22" s="5">
        <f>2646/5442</f>
        <v>0.48621830209481809</v>
      </c>
      <c r="D22" t="s">
        <v>724</v>
      </c>
      <c r="E22" t="s">
        <v>725</v>
      </c>
      <c r="F22" t="s">
        <v>726</v>
      </c>
      <c r="G22" t="s">
        <v>465</v>
      </c>
      <c r="H22" t="s">
        <v>465</v>
      </c>
      <c r="I22" t="s">
        <v>14</v>
      </c>
      <c r="J22" t="s">
        <v>14</v>
      </c>
      <c r="K22" t="s">
        <v>14</v>
      </c>
      <c r="L22" t="s">
        <v>727</v>
      </c>
    </row>
    <row r="23" spans="1:12" ht="18" customHeight="1" x14ac:dyDescent="0.3">
      <c r="A23" t="s">
        <v>744</v>
      </c>
      <c r="B23" s="1" t="s">
        <v>729</v>
      </c>
      <c r="C23" s="5"/>
      <c r="D23" t="s">
        <v>724</v>
      </c>
      <c r="E23" t="s">
        <v>725</v>
      </c>
      <c r="F23" t="s">
        <v>726</v>
      </c>
      <c r="G23" t="s">
        <v>465</v>
      </c>
      <c r="H23" t="s">
        <v>465</v>
      </c>
      <c r="I23" t="s">
        <v>14</v>
      </c>
      <c r="J23" t="s">
        <v>14</v>
      </c>
      <c r="K23" t="s">
        <v>14</v>
      </c>
      <c r="L23" t="s">
        <v>727</v>
      </c>
    </row>
    <row r="24" spans="1:12" ht="18" customHeight="1" x14ac:dyDescent="0.3">
      <c r="A24" t="s">
        <v>745</v>
      </c>
      <c r="B24" s="1" t="s">
        <v>731</v>
      </c>
      <c r="C24" s="5"/>
      <c r="D24" t="s">
        <v>724</v>
      </c>
      <c r="E24" t="s">
        <v>725</v>
      </c>
      <c r="F24" t="s">
        <v>726</v>
      </c>
      <c r="G24" t="s">
        <v>465</v>
      </c>
      <c r="H24" t="s">
        <v>465</v>
      </c>
      <c r="I24" t="s">
        <v>14</v>
      </c>
      <c r="J24" t="s">
        <v>14</v>
      </c>
      <c r="K24" t="s">
        <v>14</v>
      </c>
      <c r="L24" t="s">
        <v>727</v>
      </c>
    </row>
    <row r="25" spans="1:12" ht="28.8" x14ac:dyDescent="0.3">
      <c r="A25" t="s">
        <v>746</v>
      </c>
      <c r="B25" s="1" t="s">
        <v>733</v>
      </c>
      <c r="C25" s="5">
        <f>3376/5551</f>
        <v>0.60817870653936223</v>
      </c>
      <c r="D25" t="s">
        <v>724</v>
      </c>
      <c r="E25" t="s">
        <v>725</v>
      </c>
      <c r="F25" t="s">
        <v>726</v>
      </c>
      <c r="G25" t="s">
        <v>465</v>
      </c>
      <c r="H25" t="s">
        <v>465</v>
      </c>
      <c r="I25" t="s">
        <v>14</v>
      </c>
      <c r="J25" t="s">
        <v>14</v>
      </c>
      <c r="K25" t="s">
        <v>14</v>
      </c>
      <c r="L25" t="s">
        <v>727</v>
      </c>
    </row>
    <row r="26" spans="1:12" ht="18" customHeight="1" x14ac:dyDescent="0.3">
      <c r="A26" t="s">
        <v>747</v>
      </c>
      <c r="B26" s="1" t="s">
        <v>735</v>
      </c>
      <c r="C26" s="5">
        <f>2175/5551</f>
        <v>0.39182129346063771</v>
      </c>
      <c r="D26" t="s">
        <v>724</v>
      </c>
      <c r="E26" t="s">
        <v>725</v>
      </c>
      <c r="F26" t="s">
        <v>726</v>
      </c>
      <c r="G26" t="s">
        <v>465</v>
      </c>
      <c r="H26" t="s">
        <v>465</v>
      </c>
      <c r="I26" t="s">
        <v>14</v>
      </c>
      <c r="J26" t="s">
        <v>14</v>
      </c>
      <c r="K26" t="s">
        <v>14</v>
      </c>
      <c r="L26" t="s">
        <v>727</v>
      </c>
    </row>
    <row r="27" spans="1:12" ht="18" customHeight="1" x14ac:dyDescent="0.3">
      <c r="A27" t="s">
        <v>748</v>
      </c>
      <c r="B27" s="1" t="s">
        <v>737</v>
      </c>
      <c r="C27" s="5">
        <f>112/5551</f>
        <v>2.0176544766708701E-2</v>
      </c>
      <c r="D27" t="s">
        <v>724</v>
      </c>
      <c r="E27" t="s">
        <v>725</v>
      </c>
      <c r="F27" t="s">
        <v>726</v>
      </c>
      <c r="G27" t="s">
        <v>465</v>
      </c>
      <c r="H27" t="s">
        <v>465</v>
      </c>
      <c r="I27" t="s">
        <v>14</v>
      </c>
      <c r="J27" t="s">
        <v>14</v>
      </c>
      <c r="K27" t="s">
        <v>14</v>
      </c>
      <c r="L27" t="s">
        <v>727</v>
      </c>
    </row>
    <row r="28" spans="1:12" x14ac:dyDescent="0.3">
      <c r="B28" s="1"/>
    </row>
    <row r="29" spans="1:12" x14ac:dyDescent="0.3">
      <c r="B29" s="1"/>
    </row>
    <row r="30" spans="1:12" x14ac:dyDescent="0.3">
      <c r="A30" t="s">
        <v>749</v>
      </c>
      <c r="B30" s="1" t="s">
        <v>739</v>
      </c>
      <c r="C30">
        <v>20</v>
      </c>
      <c r="D30" t="s">
        <v>724</v>
      </c>
      <c r="E30" t="s">
        <v>740</v>
      </c>
      <c r="F30" t="s">
        <v>726</v>
      </c>
      <c r="G30" t="s">
        <v>465</v>
      </c>
      <c r="H30" t="s">
        <v>465</v>
      </c>
      <c r="I30" t="s">
        <v>14</v>
      </c>
      <c r="J30" t="s">
        <v>14</v>
      </c>
      <c r="K30" t="s">
        <v>14</v>
      </c>
      <c r="L30" t="s">
        <v>609</v>
      </c>
    </row>
    <row r="31" spans="1:12" x14ac:dyDescent="0.3">
      <c r="A31" t="s">
        <v>750</v>
      </c>
      <c r="B31" s="1" t="s">
        <v>742</v>
      </c>
      <c r="C31">
        <v>20</v>
      </c>
      <c r="D31" t="s">
        <v>724</v>
      </c>
      <c r="E31" t="s">
        <v>740</v>
      </c>
      <c r="F31" t="s">
        <v>726</v>
      </c>
      <c r="G31" t="s">
        <v>465</v>
      </c>
      <c r="H31" t="s">
        <v>465</v>
      </c>
      <c r="I31" t="s">
        <v>14</v>
      </c>
      <c r="J31" t="s">
        <v>14</v>
      </c>
      <c r="K31" t="s">
        <v>14</v>
      </c>
      <c r="L31" t="s">
        <v>609</v>
      </c>
    </row>
    <row r="32" spans="1:12" x14ac:dyDescent="0.3">
      <c r="B32" s="1"/>
    </row>
    <row r="36" spans="1:12" ht="18" customHeight="1" x14ac:dyDescent="0.3"/>
    <row r="37" spans="1:12" ht="18" customHeight="1" x14ac:dyDescent="0.3">
      <c r="A37" t="s">
        <v>751</v>
      </c>
      <c r="B37" s="1" t="s">
        <v>752</v>
      </c>
      <c r="C37" t="s">
        <v>65</v>
      </c>
      <c r="D37" t="s">
        <v>724</v>
      </c>
      <c r="E37" t="s">
        <v>753</v>
      </c>
      <c r="F37" t="s">
        <v>14</v>
      </c>
      <c r="G37" t="s">
        <v>14</v>
      </c>
      <c r="H37" t="s">
        <v>14</v>
      </c>
      <c r="I37" t="s">
        <v>14</v>
      </c>
      <c r="J37" t="s">
        <v>14</v>
      </c>
      <c r="K37" t="s">
        <v>14</v>
      </c>
      <c r="L37" t="s">
        <v>65</v>
      </c>
    </row>
    <row r="38" spans="1:12" ht="18" customHeight="1" x14ac:dyDescent="0.3">
      <c r="A38" t="s">
        <v>754</v>
      </c>
      <c r="B38" s="1" t="s">
        <v>755</v>
      </c>
      <c r="C38" t="s">
        <v>65</v>
      </c>
      <c r="D38" t="s">
        <v>724</v>
      </c>
      <c r="E38" t="s">
        <v>753</v>
      </c>
      <c r="F38" t="s">
        <v>14</v>
      </c>
      <c r="G38" t="s">
        <v>14</v>
      </c>
      <c r="H38" t="s">
        <v>14</v>
      </c>
      <c r="I38" t="s">
        <v>14</v>
      </c>
      <c r="J38" t="s">
        <v>14</v>
      </c>
      <c r="K38" t="s">
        <v>14</v>
      </c>
      <c r="L38" t="s">
        <v>65</v>
      </c>
    </row>
    <row r="39" spans="1:12" ht="18" customHeight="1" x14ac:dyDescent="0.3">
      <c r="A39" t="s">
        <v>756</v>
      </c>
      <c r="B39" s="1" t="s">
        <v>757</v>
      </c>
      <c r="C39" t="s">
        <v>65</v>
      </c>
      <c r="D39" t="s">
        <v>724</v>
      </c>
      <c r="E39" t="s">
        <v>753</v>
      </c>
      <c r="F39" t="s">
        <v>14</v>
      </c>
      <c r="G39" t="s">
        <v>14</v>
      </c>
      <c r="H39" t="s">
        <v>14</v>
      </c>
      <c r="I39" t="s">
        <v>14</v>
      </c>
      <c r="J39" t="s">
        <v>14</v>
      </c>
      <c r="K39" t="s">
        <v>14</v>
      </c>
      <c r="L39" t="s">
        <v>65</v>
      </c>
    </row>
    <row r="40" spans="1:12" ht="18" customHeight="1" x14ac:dyDescent="0.3">
      <c r="A40" t="s">
        <v>758</v>
      </c>
      <c r="B40" s="1" t="s">
        <v>759</v>
      </c>
      <c r="C40" t="s">
        <v>65</v>
      </c>
      <c r="D40" t="s">
        <v>724</v>
      </c>
      <c r="E40" t="s">
        <v>753</v>
      </c>
      <c r="F40" t="s">
        <v>14</v>
      </c>
      <c r="G40" t="s">
        <v>14</v>
      </c>
      <c r="H40" t="s">
        <v>14</v>
      </c>
      <c r="I40" t="s">
        <v>14</v>
      </c>
      <c r="J40" t="s">
        <v>14</v>
      </c>
      <c r="K40" t="s">
        <v>14</v>
      </c>
      <c r="L40" t="s">
        <v>65</v>
      </c>
    </row>
    <row r="41" spans="1:12" ht="18" customHeight="1" x14ac:dyDescent="0.3">
      <c r="A41" t="s">
        <v>760</v>
      </c>
      <c r="B41" s="1" t="s">
        <v>761</v>
      </c>
      <c r="C41" t="s">
        <v>65</v>
      </c>
      <c r="D41" t="s">
        <v>724</v>
      </c>
      <c r="E41" t="s">
        <v>753</v>
      </c>
      <c r="F41" t="s">
        <v>14</v>
      </c>
      <c r="G41" t="s">
        <v>14</v>
      </c>
      <c r="H41" t="s">
        <v>14</v>
      </c>
      <c r="I41" t="s">
        <v>14</v>
      </c>
      <c r="J41" t="s">
        <v>14</v>
      </c>
      <c r="K41" t="s">
        <v>14</v>
      </c>
      <c r="L41" t="s">
        <v>65</v>
      </c>
    </row>
    <row r="42" spans="1:12" ht="18" customHeight="1" x14ac:dyDescent="0.3">
      <c r="A42" t="s">
        <v>762</v>
      </c>
      <c r="B42" s="1" t="s">
        <v>763</v>
      </c>
      <c r="C42" t="s">
        <v>65</v>
      </c>
      <c r="D42" t="s">
        <v>724</v>
      </c>
      <c r="E42" t="s">
        <v>753</v>
      </c>
      <c r="F42" t="s">
        <v>14</v>
      </c>
      <c r="G42" t="s">
        <v>14</v>
      </c>
      <c r="H42" t="s">
        <v>14</v>
      </c>
      <c r="I42" t="s">
        <v>14</v>
      </c>
      <c r="J42" t="s">
        <v>14</v>
      </c>
      <c r="K42" t="s">
        <v>14</v>
      </c>
      <c r="L42" t="s">
        <v>65</v>
      </c>
    </row>
    <row r="43" spans="1:12" ht="18" customHeight="1" x14ac:dyDescent="0.3">
      <c r="A43" t="s">
        <v>764</v>
      </c>
      <c r="B43" s="1" t="s">
        <v>765</v>
      </c>
      <c r="C43" t="s">
        <v>65</v>
      </c>
      <c r="D43" t="s">
        <v>724</v>
      </c>
      <c r="E43" t="s">
        <v>753</v>
      </c>
      <c r="F43" t="s">
        <v>14</v>
      </c>
      <c r="G43" t="s">
        <v>14</v>
      </c>
      <c r="H43" t="s">
        <v>14</v>
      </c>
      <c r="I43" t="s">
        <v>14</v>
      </c>
      <c r="J43" t="s">
        <v>14</v>
      </c>
      <c r="K43" t="s">
        <v>14</v>
      </c>
      <c r="L43" t="s">
        <v>65</v>
      </c>
    </row>
    <row r="44" spans="1:12" ht="18" customHeight="1" x14ac:dyDescent="0.3">
      <c r="A44" t="s">
        <v>766</v>
      </c>
      <c r="B44" s="8" t="s">
        <v>767</v>
      </c>
      <c r="C44" t="s">
        <v>65</v>
      </c>
      <c r="D44" t="s">
        <v>724</v>
      </c>
      <c r="E44" t="s">
        <v>753</v>
      </c>
      <c r="F44" t="s">
        <v>14</v>
      </c>
      <c r="G44" t="s">
        <v>14</v>
      </c>
      <c r="H44" t="s">
        <v>14</v>
      </c>
      <c r="I44" t="s">
        <v>14</v>
      </c>
      <c r="J44" t="s">
        <v>14</v>
      </c>
      <c r="K44" t="s">
        <v>14</v>
      </c>
      <c r="L44" t="s">
        <v>65</v>
      </c>
    </row>
    <row r="45" spans="1:12" ht="18" customHeight="1" x14ac:dyDescent="0.3">
      <c r="A45" t="s">
        <v>768</v>
      </c>
      <c r="B45" t="s">
        <v>769</v>
      </c>
      <c r="C45" t="s">
        <v>65</v>
      </c>
      <c r="D45" t="s">
        <v>724</v>
      </c>
      <c r="E45" t="s">
        <v>753</v>
      </c>
      <c r="F45" t="s">
        <v>14</v>
      </c>
      <c r="G45" t="s">
        <v>14</v>
      </c>
      <c r="H45" t="s">
        <v>14</v>
      </c>
      <c r="I45" t="s">
        <v>14</v>
      </c>
      <c r="J45" t="s">
        <v>14</v>
      </c>
      <c r="K45" t="s">
        <v>14</v>
      </c>
      <c r="L45" t="s">
        <v>65</v>
      </c>
    </row>
    <row r="46" spans="1:12" ht="18" customHeight="1" x14ac:dyDescent="0.3">
      <c r="A46" t="s">
        <v>770</v>
      </c>
      <c r="B46" t="s">
        <v>771</v>
      </c>
      <c r="C46" t="s">
        <v>65</v>
      </c>
      <c r="D46" t="s">
        <v>724</v>
      </c>
      <c r="E46" t="s">
        <v>753</v>
      </c>
      <c r="F46" t="s">
        <v>14</v>
      </c>
      <c r="G46" t="s">
        <v>14</v>
      </c>
      <c r="H46" t="s">
        <v>14</v>
      </c>
      <c r="I46" t="s">
        <v>14</v>
      </c>
      <c r="J46" t="s">
        <v>14</v>
      </c>
      <c r="K46" t="s">
        <v>14</v>
      </c>
      <c r="L46" t="s">
        <v>65</v>
      </c>
    </row>
    <row r="47" spans="1:12" ht="18" customHeight="1" x14ac:dyDescent="0.3">
      <c r="A47" t="s">
        <v>772</v>
      </c>
      <c r="B47" t="s">
        <v>773</v>
      </c>
      <c r="C47" t="s">
        <v>65</v>
      </c>
      <c r="D47" t="s">
        <v>724</v>
      </c>
      <c r="E47" t="s">
        <v>753</v>
      </c>
      <c r="F47" t="s">
        <v>14</v>
      </c>
      <c r="G47" t="s">
        <v>14</v>
      </c>
      <c r="H47" t="s">
        <v>14</v>
      </c>
      <c r="I47" t="s">
        <v>14</v>
      </c>
      <c r="J47" t="s">
        <v>14</v>
      </c>
      <c r="K47" t="s">
        <v>14</v>
      </c>
      <c r="L47" t="s">
        <v>65</v>
      </c>
    </row>
    <row r="48" spans="1:12" ht="18" customHeight="1" x14ac:dyDescent="0.3">
      <c r="A48" t="s">
        <v>774</v>
      </c>
      <c r="B48" t="s">
        <v>775</v>
      </c>
      <c r="C48" t="s">
        <v>65</v>
      </c>
      <c r="D48" t="s">
        <v>724</v>
      </c>
      <c r="E48" t="s">
        <v>753</v>
      </c>
      <c r="F48" t="s">
        <v>14</v>
      </c>
      <c r="G48" t="s">
        <v>14</v>
      </c>
      <c r="H48" t="s">
        <v>14</v>
      </c>
      <c r="I48" t="s">
        <v>14</v>
      </c>
      <c r="J48" t="s">
        <v>14</v>
      </c>
      <c r="K48" t="s">
        <v>14</v>
      </c>
      <c r="L48" t="s">
        <v>65</v>
      </c>
    </row>
    <row r="49" spans="1:12" ht="18" customHeight="1" x14ac:dyDescent="0.3">
      <c r="A49" t="s">
        <v>776</v>
      </c>
      <c r="B49" t="s">
        <v>777</v>
      </c>
      <c r="D49" t="s">
        <v>724</v>
      </c>
      <c r="E49" t="s">
        <v>753</v>
      </c>
      <c r="F49" t="s">
        <v>14</v>
      </c>
      <c r="G49" t="s">
        <v>14</v>
      </c>
      <c r="H49" t="s">
        <v>14</v>
      </c>
      <c r="I49" t="s">
        <v>14</v>
      </c>
      <c r="J49" t="s">
        <v>14</v>
      </c>
      <c r="K49" t="s">
        <v>14</v>
      </c>
      <c r="L49" t="s">
        <v>65</v>
      </c>
    </row>
    <row r="50" spans="1:12" ht="18" customHeight="1" x14ac:dyDescent="0.3">
      <c r="A50" t="s">
        <v>778</v>
      </c>
      <c r="B50" t="s">
        <v>779</v>
      </c>
      <c r="C50" t="s">
        <v>65</v>
      </c>
      <c r="D50" t="s">
        <v>724</v>
      </c>
      <c r="E50" t="s">
        <v>753</v>
      </c>
      <c r="F50" t="s">
        <v>14</v>
      </c>
      <c r="G50" t="s">
        <v>14</v>
      </c>
      <c r="H50" t="s">
        <v>14</v>
      </c>
      <c r="I50" t="s">
        <v>14</v>
      </c>
      <c r="J50" t="s">
        <v>14</v>
      </c>
      <c r="K50" t="s">
        <v>14</v>
      </c>
      <c r="L50" t="s">
        <v>65</v>
      </c>
    </row>
    <row r="51" spans="1:12" ht="18" customHeight="1" x14ac:dyDescent="0.3">
      <c r="A51" t="s">
        <v>780</v>
      </c>
      <c r="B51" t="s">
        <v>781</v>
      </c>
      <c r="C51" t="s">
        <v>65</v>
      </c>
      <c r="D51" t="s">
        <v>724</v>
      </c>
      <c r="E51" t="s">
        <v>753</v>
      </c>
      <c r="F51" t="s">
        <v>14</v>
      </c>
      <c r="G51" t="s">
        <v>14</v>
      </c>
      <c r="H51" t="s">
        <v>14</v>
      </c>
      <c r="I51" t="s">
        <v>14</v>
      </c>
      <c r="J51" t="s">
        <v>14</v>
      </c>
      <c r="K51" t="s">
        <v>14</v>
      </c>
      <c r="L51" t="s">
        <v>65</v>
      </c>
    </row>
    <row r="52" spans="1:12" ht="18" customHeight="1" x14ac:dyDescent="0.3">
      <c r="A52" t="s">
        <v>782</v>
      </c>
      <c r="B52" t="s">
        <v>783</v>
      </c>
      <c r="C52" t="s">
        <v>65</v>
      </c>
      <c r="D52" t="s">
        <v>724</v>
      </c>
      <c r="E52" t="s">
        <v>753</v>
      </c>
      <c r="F52" t="s">
        <v>14</v>
      </c>
      <c r="G52" t="s">
        <v>14</v>
      </c>
      <c r="H52" t="s">
        <v>14</v>
      </c>
      <c r="I52" t="s">
        <v>14</v>
      </c>
      <c r="J52" t="s">
        <v>14</v>
      </c>
      <c r="K52" t="s">
        <v>14</v>
      </c>
      <c r="L52" t="s">
        <v>65</v>
      </c>
    </row>
    <row r="53" spans="1:12" ht="18" customHeight="1" x14ac:dyDescent="0.3">
      <c r="A53" t="s">
        <v>784</v>
      </c>
      <c r="B53" s="1" t="s">
        <v>785</v>
      </c>
      <c r="C53" t="s">
        <v>65</v>
      </c>
      <c r="D53" t="s">
        <v>724</v>
      </c>
      <c r="E53" t="s">
        <v>753</v>
      </c>
      <c r="F53" t="s">
        <v>14</v>
      </c>
      <c r="G53" t="s">
        <v>14</v>
      </c>
      <c r="H53" t="s">
        <v>14</v>
      </c>
      <c r="I53" t="s">
        <v>14</v>
      </c>
      <c r="J53" t="s">
        <v>14</v>
      </c>
      <c r="K53" t="s">
        <v>14</v>
      </c>
      <c r="L53" t="s">
        <v>65</v>
      </c>
    </row>
    <row r="54" spans="1:12" ht="18" customHeight="1" x14ac:dyDescent="0.3">
      <c r="A54" t="s">
        <v>786</v>
      </c>
      <c r="B54" s="1" t="s">
        <v>787</v>
      </c>
      <c r="C54" t="s">
        <v>65</v>
      </c>
      <c r="D54" t="s">
        <v>724</v>
      </c>
      <c r="E54" t="s">
        <v>753</v>
      </c>
      <c r="F54" t="s">
        <v>14</v>
      </c>
      <c r="G54" t="s">
        <v>14</v>
      </c>
      <c r="H54" t="s">
        <v>14</v>
      </c>
      <c r="I54" t="s">
        <v>14</v>
      </c>
      <c r="J54" t="s">
        <v>14</v>
      </c>
      <c r="K54" t="s">
        <v>14</v>
      </c>
      <c r="L54" t="s">
        <v>65</v>
      </c>
    </row>
    <row r="55" spans="1:12" ht="18" customHeight="1" x14ac:dyDescent="0.3">
      <c r="A55" t="s">
        <v>788</v>
      </c>
      <c r="B55" s="1" t="s">
        <v>789</v>
      </c>
      <c r="C55" t="s">
        <v>65</v>
      </c>
      <c r="D55" t="s">
        <v>724</v>
      </c>
      <c r="E55" t="s">
        <v>753</v>
      </c>
      <c r="F55" t="s">
        <v>14</v>
      </c>
      <c r="G55" t="s">
        <v>14</v>
      </c>
      <c r="H55" t="s">
        <v>14</v>
      </c>
      <c r="I55" t="s">
        <v>14</v>
      </c>
      <c r="J55" t="s">
        <v>14</v>
      </c>
      <c r="K55" t="s">
        <v>14</v>
      </c>
      <c r="L55" t="s">
        <v>65</v>
      </c>
    </row>
    <row r="56" spans="1:12" ht="18" customHeight="1" x14ac:dyDescent="0.3">
      <c r="A56" t="s">
        <v>790</v>
      </c>
      <c r="B56" s="1" t="s">
        <v>791</v>
      </c>
      <c r="C56" t="s">
        <v>65</v>
      </c>
      <c r="D56" t="s">
        <v>724</v>
      </c>
      <c r="E56" t="s">
        <v>753</v>
      </c>
      <c r="F56" t="s">
        <v>14</v>
      </c>
      <c r="G56" t="s">
        <v>14</v>
      </c>
      <c r="H56" t="s">
        <v>14</v>
      </c>
      <c r="I56" t="s">
        <v>14</v>
      </c>
      <c r="J56" t="s">
        <v>14</v>
      </c>
      <c r="K56" t="s">
        <v>14</v>
      </c>
      <c r="L56" t="s">
        <v>65</v>
      </c>
    </row>
    <row r="57" spans="1:12" ht="18" customHeight="1" x14ac:dyDescent="0.3">
      <c r="A57" t="s">
        <v>792</v>
      </c>
      <c r="B57" s="1" t="s">
        <v>793</v>
      </c>
      <c r="D57" t="s">
        <v>724</v>
      </c>
      <c r="E57" t="s">
        <v>753</v>
      </c>
      <c r="F57" t="s">
        <v>14</v>
      </c>
      <c r="G57" t="s">
        <v>14</v>
      </c>
      <c r="H57" t="s">
        <v>14</v>
      </c>
      <c r="I57" t="s">
        <v>14</v>
      </c>
      <c r="J57" t="s">
        <v>14</v>
      </c>
      <c r="K57" t="s">
        <v>14</v>
      </c>
      <c r="L57" t="s">
        <v>65</v>
      </c>
    </row>
    <row r="58" spans="1:12" x14ac:dyDescent="0.3">
      <c r="B58" s="1"/>
    </row>
    <row r="59" spans="1:12" x14ac:dyDescent="0.3">
      <c r="B59" s="1"/>
    </row>
    <row r="63" spans="1:12" ht="18" customHeight="1" x14ac:dyDescent="0.3">
      <c r="B63" s="1"/>
    </row>
    <row r="64" spans="1:12" ht="18" customHeight="1" x14ac:dyDescent="0.3">
      <c r="A64" t="s">
        <v>794</v>
      </c>
      <c r="B64" t="s">
        <v>795</v>
      </c>
      <c r="C64" t="s">
        <v>65</v>
      </c>
      <c r="D64" t="s">
        <v>724</v>
      </c>
      <c r="E64" t="s">
        <v>796</v>
      </c>
      <c r="F64" t="s">
        <v>797</v>
      </c>
      <c r="G64" t="s">
        <v>14</v>
      </c>
      <c r="H64" t="s">
        <v>14</v>
      </c>
      <c r="I64" t="s">
        <v>14</v>
      </c>
      <c r="J64" t="s">
        <v>14</v>
      </c>
      <c r="K64" t="s">
        <v>14</v>
      </c>
      <c r="L64" t="s">
        <v>65</v>
      </c>
    </row>
    <row r="65" spans="1:12" ht="18" customHeight="1" x14ac:dyDescent="0.3">
      <c r="A65" t="s">
        <v>798</v>
      </c>
      <c r="B65" t="s">
        <v>799</v>
      </c>
      <c r="D65" t="s">
        <v>724</v>
      </c>
      <c r="E65" t="s">
        <v>796</v>
      </c>
      <c r="F65" t="s">
        <v>797</v>
      </c>
      <c r="G65" t="s">
        <v>14</v>
      </c>
      <c r="H65" t="s">
        <v>14</v>
      </c>
      <c r="I65" t="s">
        <v>14</v>
      </c>
      <c r="J65" t="s">
        <v>14</v>
      </c>
      <c r="K65" t="s">
        <v>14</v>
      </c>
      <c r="L65" t="s">
        <v>65</v>
      </c>
    </row>
    <row r="66" spans="1:12" x14ac:dyDescent="0.3">
      <c r="B66" s="1"/>
    </row>
    <row r="67" spans="1:12" ht="18" customHeight="1" x14ac:dyDescent="0.3">
      <c r="A67" t="s">
        <v>800</v>
      </c>
      <c r="B67" t="s">
        <v>801</v>
      </c>
      <c r="D67" t="s">
        <v>724</v>
      </c>
      <c r="E67" t="s">
        <v>796</v>
      </c>
      <c r="F67" t="s">
        <v>797</v>
      </c>
      <c r="G67" t="s">
        <v>14</v>
      </c>
      <c r="H67" t="s">
        <v>14</v>
      </c>
      <c r="I67" t="s">
        <v>14</v>
      </c>
      <c r="J67" t="s">
        <v>14</v>
      </c>
      <c r="K67" t="s">
        <v>14</v>
      </c>
      <c r="L67" t="s">
        <v>15</v>
      </c>
    </row>
    <row r="68" spans="1:12" x14ac:dyDescent="0.3">
      <c r="B68" s="3"/>
    </row>
    <row r="69" spans="1:12" ht="18" customHeight="1" x14ac:dyDescent="0.3">
      <c r="B69" s="1"/>
    </row>
    <row r="70" spans="1:12" ht="18" customHeight="1" x14ac:dyDescent="0.3">
      <c r="A70" t="s">
        <v>802</v>
      </c>
      <c r="B70" t="s">
        <v>803</v>
      </c>
      <c r="D70" t="s">
        <v>724</v>
      </c>
      <c r="E70" t="s">
        <v>796</v>
      </c>
      <c r="F70" t="s">
        <v>797</v>
      </c>
      <c r="G70" t="s">
        <v>14</v>
      </c>
      <c r="H70" t="s">
        <v>14</v>
      </c>
      <c r="I70" t="s">
        <v>14</v>
      </c>
      <c r="J70" t="s">
        <v>14</v>
      </c>
      <c r="K70" t="s">
        <v>14</v>
      </c>
      <c r="L70" t="s">
        <v>65</v>
      </c>
    </row>
    <row r="71" spans="1:12" ht="18" customHeight="1" x14ac:dyDescent="0.3">
      <c r="A71" t="s">
        <v>804</v>
      </c>
      <c r="B71" t="s">
        <v>795</v>
      </c>
      <c r="D71" t="s">
        <v>724</v>
      </c>
      <c r="E71" t="s">
        <v>796</v>
      </c>
      <c r="F71" t="s">
        <v>797</v>
      </c>
      <c r="G71" t="s">
        <v>14</v>
      </c>
      <c r="H71" t="s">
        <v>14</v>
      </c>
      <c r="I71" t="s">
        <v>14</v>
      </c>
      <c r="J71" t="s">
        <v>14</v>
      </c>
      <c r="K71" t="s">
        <v>14</v>
      </c>
      <c r="L71" t="s">
        <v>65</v>
      </c>
    </row>
    <row r="72" spans="1:12" ht="18" customHeight="1" x14ac:dyDescent="0.3">
      <c r="A72" t="s">
        <v>805</v>
      </c>
      <c r="B72" t="s">
        <v>799</v>
      </c>
      <c r="D72" t="s">
        <v>724</v>
      </c>
      <c r="E72" t="s">
        <v>796</v>
      </c>
      <c r="F72" t="s">
        <v>797</v>
      </c>
      <c r="G72" t="s">
        <v>14</v>
      </c>
      <c r="H72" t="s">
        <v>14</v>
      </c>
      <c r="I72" t="s">
        <v>14</v>
      </c>
      <c r="J72" t="s">
        <v>14</v>
      </c>
      <c r="K72" t="s">
        <v>14</v>
      </c>
      <c r="L72" t="s">
        <v>65</v>
      </c>
    </row>
    <row r="73" spans="1:12" ht="18" customHeight="1" x14ac:dyDescent="0.3">
      <c r="B73" s="1"/>
    </row>
    <row r="74" spans="1:12" ht="18" customHeight="1" x14ac:dyDescent="0.3">
      <c r="A74" t="s">
        <v>806</v>
      </c>
      <c r="B74" t="s">
        <v>801</v>
      </c>
      <c r="D74" t="s">
        <v>724</v>
      </c>
      <c r="E74" t="s">
        <v>796</v>
      </c>
      <c r="F74" t="s">
        <v>797</v>
      </c>
      <c r="G74" t="s">
        <v>14</v>
      </c>
      <c r="H74" t="s">
        <v>14</v>
      </c>
      <c r="I74" t="s">
        <v>14</v>
      </c>
      <c r="J74" t="s">
        <v>14</v>
      </c>
      <c r="K74" t="s">
        <v>14</v>
      </c>
      <c r="L74" t="s">
        <v>15</v>
      </c>
    </row>
    <row r="76" spans="1:12" ht="18" customHeight="1" x14ac:dyDescent="0.3">
      <c r="B76" s="1"/>
    </row>
    <row r="77" spans="1:12" ht="18" customHeight="1" x14ac:dyDescent="0.3">
      <c r="A77" t="s">
        <v>807</v>
      </c>
      <c r="B77" t="s">
        <v>795</v>
      </c>
      <c r="D77" t="s">
        <v>724</v>
      </c>
      <c r="E77" t="s">
        <v>796</v>
      </c>
      <c r="F77" t="s">
        <v>797</v>
      </c>
      <c r="G77" t="s">
        <v>14</v>
      </c>
      <c r="H77" t="s">
        <v>14</v>
      </c>
      <c r="I77" t="s">
        <v>14</v>
      </c>
      <c r="J77" t="s">
        <v>14</v>
      </c>
      <c r="K77" t="s">
        <v>14</v>
      </c>
      <c r="L77" t="s">
        <v>65</v>
      </c>
    </row>
    <row r="78" spans="1:12" ht="18" customHeight="1" x14ac:dyDescent="0.3">
      <c r="A78" t="s">
        <v>808</v>
      </c>
      <c r="B78" t="s">
        <v>799</v>
      </c>
      <c r="D78" t="s">
        <v>724</v>
      </c>
      <c r="E78" t="s">
        <v>796</v>
      </c>
      <c r="F78" t="s">
        <v>797</v>
      </c>
      <c r="G78" t="s">
        <v>14</v>
      </c>
      <c r="H78" t="s">
        <v>14</v>
      </c>
      <c r="I78" t="s">
        <v>14</v>
      </c>
      <c r="J78" t="s">
        <v>14</v>
      </c>
      <c r="K78" t="s">
        <v>14</v>
      </c>
      <c r="L78" t="s">
        <v>65</v>
      </c>
    </row>
    <row r="79" spans="1:12" ht="18" customHeight="1" x14ac:dyDescent="0.3">
      <c r="B79" s="1"/>
    </row>
    <row r="80" spans="1:12" ht="18" customHeight="1" x14ac:dyDescent="0.3">
      <c r="A80" t="s">
        <v>809</v>
      </c>
      <c r="B80" t="s">
        <v>801</v>
      </c>
      <c r="D80" t="s">
        <v>724</v>
      </c>
      <c r="E80" t="s">
        <v>796</v>
      </c>
      <c r="F80" t="s">
        <v>797</v>
      </c>
      <c r="G80" t="s">
        <v>14</v>
      </c>
      <c r="H80" t="s">
        <v>14</v>
      </c>
      <c r="I80" t="s">
        <v>14</v>
      </c>
      <c r="J80" t="s">
        <v>14</v>
      </c>
      <c r="K80" t="s">
        <v>14</v>
      </c>
      <c r="L80" t="s">
        <v>15</v>
      </c>
    </row>
    <row r="86" spans="1:12" ht="18" customHeight="1" x14ac:dyDescent="0.3"/>
    <row r="87" spans="1:12" ht="18" customHeight="1" x14ac:dyDescent="0.3">
      <c r="A87" t="s">
        <v>810</v>
      </c>
      <c r="B87" s="1" t="s">
        <v>811</v>
      </c>
      <c r="C87" t="s">
        <v>65</v>
      </c>
      <c r="D87" t="s">
        <v>724</v>
      </c>
      <c r="E87" t="s">
        <v>812</v>
      </c>
      <c r="F87" t="s">
        <v>14</v>
      </c>
      <c r="G87" t="s">
        <v>14</v>
      </c>
      <c r="H87" t="s">
        <v>14</v>
      </c>
      <c r="I87" t="s">
        <v>14</v>
      </c>
      <c r="J87" t="s">
        <v>14</v>
      </c>
      <c r="K87" t="s">
        <v>14</v>
      </c>
      <c r="L87" t="s">
        <v>65</v>
      </c>
    </row>
    <row r="88" spans="1:12" ht="18" customHeight="1" x14ac:dyDescent="0.3">
      <c r="A88" t="s">
        <v>813</v>
      </c>
      <c r="B88" s="1" t="s">
        <v>814</v>
      </c>
      <c r="D88" t="s">
        <v>724</v>
      </c>
      <c r="E88" t="s">
        <v>812</v>
      </c>
      <c r="F88" t="s">
        <v>14</v>
      </c>
      <c r="G88" t="s">
        <v>14</v>
      </c>
      <c r="H88" t="s">
        <v>14</v>
      </c>
      <c r="I88" t="s">
        <v>14</v>
      </c>
      <c r="J88" t="s">
        <v>14</v>
      </c>
      <c r="K88" t="s">
        <v>122</v>
      </c>
      <c r="L88" t="s">
        <v>65</v>
      </c>
    </row>
    <row r="89" spans="1:12" ht="18" customHeight="1" x14ac:dyDescent="0.3">
      <c r="A89" t="s">
        <v>815</v>
      </c>
      <c r="B89" s="1" t="s">
        <v>816</v>
      </c>
      <c r="D89" t="s">
        <v>724</v>
      </c>
      <c r="E89" t="s">
        <v>812</v>
      </c>
      <c r="F89" t="s">
        <v>14</v>
      </c>
      <c r="G89" t="s">
        <v>14</v>
      </c>
      <c r="H89" t="s">
        <v>14</v>
      </c>
      <c r="I89" t="s">
        <v>14</v>
      </c>
      <c r="J89" t="s">
        <v>14</v>
      </c>
      <c r="K89" t="s">
        <v>124</v>
      </c>
      <c r="L89" t="s">
        <v>65</v>
      </c>
    </row>
    <row r="90" spans="1:12" ht="18" customHeight="1" x14ac:dyDescent="0.3">
      <c r="A90" t="s">
        <v>817</v>
      </c>
      <c r="B90" s="1" t="s">
        <v>818</v>
      </c>
      <c r="D90" t="s">
        <v>724</v>
      </c>
      <c r="E90" t="s">
        <v>812</v>
      </c>
      <c r="F90" t="s">
        <v>14</v>
      </c>
      <c r="G90" t="s">
        <v>14</v>
      </c>
      <c r="H90" t="s">
        <v>14</v>
      </c>
      <c r="I90" t="s">
        <v>14</v>
      </c>
      <c r="J90" t="s">
        <v>14</v>
      </c>
      <c r="K90" t="s">
        <v>14</v>
      </c>
      <c r="L90" t="s">
        <v>65</v>
      </c>
    </row>
    <row r="91" spans="1:12" ht="18" customHeight="1" x14ac:dyDescent="0.3">
      <c r="A91" t="s">
        <v>819</v>
      </c>
      <c r="B91" s="1" t="s">
        <v>820</v>
      </c>
      <c r="C91" t="s">
        <v>65</v>
      </c>
      <c r="D91" t="s">
        <v>724</v>
      </c>
      <c r="E91" t="s">
        <v>812</v>
      </c>
      <c r="F91" t="s">
        <v>14</v>
      </c>
      <c r="G91" t="s">
        <v>14</v>
      </c>
      <c r="H91" t="s">
        <v>14</v>
      </c>
      <c r="I91" t="s">
        <v>14</v>
      </c>
      <c r="J91" t="s">
        <v>14</v>
      </c>
      <c r="K91" t="s">
        <v>14</v>
      </c>
      <c r="L91" t="s">
        <v>65</v>
      </c>
    </row>
    <row r="92" spans="1:12" ht="18" customHeight="1" x14ac:dyDescent="0.3">
      <c r="A92" t="s">
        <v>821</v>
      </c>
      <c r="B92" s="1" t="s">
        <v>822</v>
      </c>
      <c r="C92" t="s">
        <v>65</v>
      </c>
      <c r="D92" t="s">
        <v>724</v>
      </c>
      <c r="E92" t="s">
        <v>812</v>
      </c>
      <c r="F92" t="s">
        <v>14</v>
      </c>
      <c r="G92" t="s">
        <v>14</v>
      </c>
      <c r="H92" t="s">
        <v>14</v>
      </c>
      <c r="I92" t="s">
        <v>14</v>
      </c>
      <c r="J92" t="s">
        <v>14</v>
      </c>
      <c r="K92" t="s">
        <v>14</v>
      </c>
      <c r="L92" t="s">
        <v>65</v>
      </c>
    </row>
    <row r="93" spans="1:12" ht="18" customHeight="1" x14ac:dyDescent="0.3">
      <c r="A93" t="s">
        <v>823</v>
      </c>
      <c r="B93" s="1" t="s">
        <v>824</v>
      </c>
      <c r="D93" t="s">
        <v>724</v>
      </c>
      <c r="E93" t="s">
        <v>812</v>
      </c>
      <c r="F93" t="s">
        <v>14</v>
      </c>
      <c r="G93" t="s">
        <v>14</v>
      </c>
      <c r="H93" t="s">
        <v>14</v>
      </c>
      <c r="I93" t="s">
        <v>14</v>
      </c>
      <c r="J93" t="s">
        <v>14</v>
      </c>
      <c r="K93" t="s">
        <v>14</v>
      </c>
      <c r="L93" t="s">
        <v>65</v>
      </c>
    </row>
    <row r="94" spans="1:12" ht="18" customHeight="1" x14ac:dyDescent="0.3">
      <c r="A94" t="s">
        <v>825</v>
      </c>
      <c r="B94" s="8" t="s">
        <v>826</v>
      </c>
      <c r="D94" t="s">
        <v>724</v>
      </c>
      <c r="E94" t="s">
        <v>812</v>
      </c>
      <c r="F94" t="s">
        <v>14</v>
      </c>
      <c r="G94" t="s">
        <v>14</v>
      </c>
      <c r="H94" t="s">
        <v>14</v>
      </c>
      <c r="I94" t="s">
        <v>14</v>
      </c>
      <c r="J94" t="s">
        <v>14</v>
      </c>
      <c r="K94" t="s">
        <v>14</v>
      </c>
      <c r="L94" t="s">
        <v>65</v>
      </c>
    </row>
    <row r="95" spans="1:12" ht="18" customHeight="1" x14ac:dyDescent="0.3">
      <c r="A95" t="s">
        <v>827</v>
      </c>
      <c r="B95" t="s">
        <v>828</v>
      </c>
      <c r="D95" t="s">
        <v>724</v>
      </c>
      <c r="E95" t="s">
        <v>812</v>
      </c>
      <c r="F95" t="s">
        <v>14</v>
      </c>
      <c r="G95" t="s">
        <v>14</v>
      </c>
      <c r="H95" t="s">
        <v>14</v>
      </c>
      <c r="I95" t="s">
        <v>14</v>
      </c>
      <c r="J95" t="s">
        <v>14</v>
      </c>
      <c r="K95" t="s">
        <v>14</v>
      </c>
      <c r="L95" t="s">
        <v>65</v>
      </c>
    </row>
    <row r="96" spans="1:12" ht="18" customHeight="1" x14ac:dyDescent="0.3">
      <c r="A96" t="s">
        <v>829</v>
      </c>
      <c r="B96" t="s">
        <v>830</v>
      </c>
      <c r="C96" t="s">
        <v>65</v>
      </c>
      <c r="D96" t="s">
        <v>724</v>
      </c>
      <c r="E96" t="s">
        <v>812</v>
      </c>
      <c r="F96" t="s">
        <v>14</v>
      </c>
      <c r="G96" t="s">
        <v>14</v>
      </c>
      <c r="H96" t="s">
        <v>14</v>
      </c>
      <c r="I96" t="s">
        <v>14</v>
      </c>
      <c r="J96" t="s">
        <v>14</v>
      </c>
      <c r="K96" t="s">
        <v>14</v>
      </c>
      <c r="L96" t="s">
        <v>65</v>
      </c>
    </row>
    <row r="97" spans="1:12" ht="18" customHeight="1" x14ac:dyDescent="0.3">
      <c r="A97" t="s">
        <v>831</v>
      </c>
      <c r="B97" t="s">
        <v>832</v>
      </c>
      <c r="D97" t="s">
        <v>724</v>
      </c>
      <c r="E97" t="s">
        <v>812</v>
      </c>
      <c r="F97" t="s">
        <v>14</v>
      </c>
      <c r="G97" t="s">
        <v>14</v>
      </c>
      <c r="H97" t="s">
        <v>14</v>
      </c>
      <c r="I97" t="s">
        <v>14</v>
      </c>
      <c r="J97" t="s">
        <v>14</v>
      </c>
      <c r="K97" t="s">
        <v>14</v>
      </c>
      <c r="L97" t="s">
        <v>65</v>
      </c>
    </row>
    <row r="98" spans="1:12" ht="18" customHeight="1" x14ac:dyDescent="0.3">
      <c r="A98" t="s">
        <v>833</v>
      </c>
      <c r="B98" t="s">
        <v>834</v>
      </c>
      <c r="C98" t="s">
        <v>65</v>
      </c>
      <c r="D98" t="s">
        <v>724</v>
      </c>
      <c r="E98" t="s">
        <v>812</v>
      </c>
      <c r="F98" t="s">
        <v>14</v>
      </c>
      <c r="G98" t="s">
        <v>14</v>
      </c>
      <c r="H98" t="s">
        <v>14</v>
      </c>
      <c r="I98" t="s">
        <v>14</v>
      </c>
      <c r="J98" t="s">
        <v>14</v>
      </c>
      <c r="K98" t="s">
        <v>14</v>
      </c>
      <c r="L98" t="s">
        <v>65</v>
      </c>
    </row>
    <row r="99" spans="1:12" ht="18" customHeight="1" x14ac:dyDescent="0.3"/>
    <row r="100" spans="1:12" ht="18" customHeight="1" x14ac:dyDescent="0.3">
      <c r="A100" t="s">
        <v>835</v>
      </c>
      <c r="B100" t="s">
        <v>836</v>
      </c>
      <c r="D100" t="s">
        <v>724</v>
      </c>
      <c r="E100" t="s">
        <v>812</v>
      </c>
      <c r="F100" t="s">
        <v>14</v>
      </c>
      <c r="G100" t="s">
        <v>14</v>
      </c>
      <c r="H100" t="s">
        <v>14</v>
      </c>
      <c r="I100" t="s">
        <v>14</v>
      </c>
      <c r="J100" t="s">
        <v>14</v>
      </c>
      <c r="K100" t="s">
        <v>14</v>
      </c>
      <c r="L100" t="s">
        <v>15</v>
      </c>
    </row>
    <row r="101" spans="1:12" ht="18" customHeight="1" x14ac:dyDescent="0.3">
      <c r="B101" s="1"/>
    </row>
  </sheetData>
  <autoFilter ref="A1:L101" xr:uid="{A68FAA04-6B86-4D33-84D2-4C7A7C3AD110}"/>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0AFC7-1CEE-4E71-996A-5E27BFC6C706}">
  <dimension ref="A1:L109"/>
  <sheetViews>
    <sheetView workbookViewId="0">
      <pane ySplit="1" topLeftCell="A2" activePane="bottomLeft" state="frozen"/>
      <selection pane="bottomLeft" activeCell="C4" sqref="C4"/>
    </sheetView>
  </sheetViews>
  <sheetFormatPr defaultRowHeight="14.4" x14ac:dyDescent="0.3"/>
  <cols>
    <col min="1" max="1" width="18.21875" bestFit="1" customWidth="1"/>
    <col min="2" max="2" width="52.33203125" bestFit="1" customWidth="1"/>
    <col min="3" max="3" width="51.21875" bestFit="1" customWidth="1"/>
    <col min="4" max="4" width="15.21875" bestFit="1" customWidth="1"/>
    <col min="5" max="5" width="22.44140625" bestFit="1" customWidth="1"/>
    <col min="6" max="6" width="10.44140625" bestFit="1" customWidth="1"/>
    <col min="7" max="7" width="15.21875" bestFit="1" customWidth="1"/>
    <col min="8" max="8" width="27.77734375" bestFit="1" customWidth="1"/>
    <col min="9" max="9" width="11.77734375" bestFit="1" customWidth="1"/>
    <col min="10" max="10" width="10.88671875" bestFit="1" customWidth="1"/>
    <col min="11" max="11" width="9.21875" bestFit="1" customWidth="1"/>
    <col min="12" max="12" width="11.77734375" bestFit="1" customWidth="1"/>
  </cols>
  <sheetData>
    <row r="1" spans="1:12" x14ac:dyDescent="0.3">
      <c r="A1" t="s">
        <v>0</v>
      </c>
      <c r="B1" t="s">
        <v>1</v>
      </c>
      <c r="C1" t="s">
        <v>2</v>
      </c>
      <c r="D1" t="s">
        <v>596</v>
      </c>
      <c r="E1" t="s">
        <v>3</v>
      </c>
      <c r="F1" t="s">
        <v>4</v>
      </c>
      <c r="G1" t="s">
        <v>5</v>
      </c>
      <c r="H1" t="s">
        <v>6</v>
      </c>
      <c r="I1" t="s">
        <v>7</v>
      </c>
      <c r="J1" t="s">
        <v>8</v>
      </c>
      <c r="K1" t="s">
        <v>9</v>
      </c>
      <c r="L1" t="s">
        <v>10</v>
      </c>
    </row>
    <row r="8" spans="1:12" ht="26.4" x14ac:dyDescent="0.3">
      <c r="A8" s="27" t="s">
        <v>1535</v>
      </c>
      <c r="B8" s="28" t="s">
        <v>1536</v>
      </c>
      <c r="C8" t="s">
        <v>1537</v>
      </c>
      <c r="D8" t="s">
        <v>1538</v>
      </c>
      <c r="E8" t="s">
        <v>1539</v>
      </c>
      <c r="F8" t="s">
        <v>14</v>
      </c>
      <c r="G8" t="s">
        <v>14</v>
      </c>
      <c r="H8" t="s">
        <v>14</v>
      </c>
      <c r="I8" t="s">
        <v>14</v>
      </c>
      <c r="J8" t="s">
        <v>14</v>
      </c>
      <c r="K8" t="s">
        <v>14</v>
      </c>
      <c r="L8" t="s">
        <v>34</v>
      </c>
    </row>
    <row r="9" spans="1:12" x14ac:dyDescent="0.3">
      <c r="A9" s="27"/>
      <c r="B9" s="28"/>
    </row>
    <row r="10" spans="1:12" x14ac:dyDescent="0.3">
      <c r="A10" s="27"/>
      <c r="B10" s="28"/>
    </row>
    <row r="11" spans="1:12" x14ac:dyDescent="0.3">
      <c r="A11" s="27"/>
      <c r="B11" s="28"/>
    </row>
    <row r="12" spans="1:12" x14ac:dyDescent="0.3">
      <c r="A12" s="27"/>
      <c r="B12" s="28"/>
    </row>
    <row r="13" spans="1:12" ht="26.4" x14ac:dyDescent="0.3">
      <c r="A13" s="27" t="s">
        <v>1540</v>
      </c>
      <c r="B13" s="28" t="s">
        <v>1541</v>
      </c>
      <c r="C13" t="s">
        <v>936</v>
      </c>
      <c r="D13" t="s">
        <v>1538</v>
      </c>
      <c r="E13" t="s">
        <v>1539</v>
      </c>
      <c r="F13" t="s">
        <v>14</v>
      </c>
      <c r="G13" t="s">
        <v>14</v>
      </c>
      <c r="H13" t="s">
        <v>14</v>
      </c>
      <c r="I13" t="s">
        <v>14</v>
      </c>
      <c r="J13" t="s">
        <v>14</v>
      </c>
      <c r="K13" t="s">
        <v>14</v>
      </c>
      <c r="L13" t="s">
        <v>65</v>
      </c>
    </row>
    <row r="14" spans="1:12" x14ac:dyDescent="0.3">
      <c r="A14" s="27"/>
      <c r="B14" s="28"/>
    </row>
    <row r="15" spans="1:12" ht="39.6" x14ac:dyDescent="0.3">
      <c r="A15" s="27" t="s">
        <v>1542</v>
      </c>
      <c r="B15" s="28" t="s">
        <v>1543</v>
      </c>
      <c r="C15" s="16">
        <v>45792</v>
      </c>
      <c r="D15" t="s">
        <v>1538</v>
      </c>
      <c r="E15" t="s">
        <v>1539</v>
      </c>
      <c r="F15" t="s">
        <v>14</v>
      </c>
      <c r="G15" t="s">
        <v>14</v>
      </c>
      <c r="H15" t="s">
        <v>14</v>
      </c>
      <c r="I15" t="s">
        <v>14</v>
      </c>
      <c r="J15" t="s">
        <v>14</v>
      </c>
      <c r="K15" t="s">
        <v>14</v>
      </c>
      <c r="L15" t="s">
        <v>1347</v>
      </c>
    </row>
    <row r="29" spans="1:12" ht="18" customHeight="1" x14ac:dyDescent="0.3"/>
    <row r="30" spans="1:12" ht="18" customHeight="1" x14ac:dyDescent="0.3">
      <c r="A30" t="s">
        <v>1544</v>
      </c>
      <c r="B30" t="s">
        <v>1545</v>
      </c>
      <c r="C30" s="20">
        <v>48800</v>
      </c>
      <c r="D30" t="s">
        <v>1538</v>
      </c>
      <c r="E30" t="s">
        <v>1546</v>
      </c>
      <c r="F30" t="s">
        <v>121</v>
      </c>
      <c r="G30" t="s">
        <v>1547</v>
      </c>
      <c r="H30" t="s">
        <v>1548</v>
      </c>
      <c r="I30" t="s">
        <v>14</v>
      </c>
      <c r="J30" t="s">
        <v>14</v>
      </c>
      <c r="K30" t="s">
        <v>14</v>
      </c>
      <c r="L30" t="s">
        <v>1549</v>
      </c>
    </row>
    <row r="32" spans="1:12" ht="18" customHeight="1" x14ac:dyDescent="0.3"/>
    <row r="33" spans="1:12" ht="18" customHeight="1" x14ac:dyDescent="0.3">
      <c r="A33" t="s">
        <v>1550</v>
      </c>
      <c r="B33" t="s">
        <v>1545</v>
      </c>
      <c r="C33" s="20">
        <v>48800</v>
      </c>
      <c r="D33" t="s">
        <v>1538</v>
      </c>
      <c r="E33" t="s">
        <v>1546</v>
      </c>
      <c r="F33" t="s">
        <v>121</v>
      </c>
      <c r="G33" t="s">
        <v>1547</v>
      </c>
      <c r="H33" t="s">
        <v>465</v>
      </c>
      <c r="I33" t="s">
        <v>14</v>
      </c>
      <c r="J33" t="s">
        <v>14</v>
      </c>
      <c r="K33" t="s">
        <v>14</v>
      </c>
      <c r="L33" t="s">
        <v>1549</v>
      </c>
    </row>
    <row r="34" spans="1:12" x14ac:dyDescent="0.3">
      <c r="B34" s="1"/>
    </row>
    <row r="35" spans="1:12" ht="18" customHeight="1" x14ac:dyDescent="0.3"/>
    <row r="36" spans="1:12" ht="18" customHeight="1" x14ac:dyDescent="0.3">
      <c r="A36" t="s">
        <v>1551</v>
      </c>
      <c r="B36" t="s">
        <v>1552</v>
      </c>
      <c r="C36" s="20"/>
      <c r="D36" t="s">
        <v>1538</v>
      </c>
      <c r="E36" t="s">
        <v>1553</v>
      </c>
      <c r="F36" t="s">
        <v>121</v>
      </c>
      <c r="G36" t="s">
        <v>1547</v>
      </c>
      <c r="H36" t="s">
        <v>1548</v>
      </c>
      <c r="I36" t="s">
        <v>14</v>
      </c>
      <c r="J36" t="s">
        <v>14</v>
      </c>
      <c r="K36" t="s">
        <v>14</v>
      </c>
      <c r="L36" t="s">
        <v>1549</v>
      </c>
    </row>
    <row r="37" spans="1:12" ht="18" customHeight="1" x14ac:dyDescent="0.3">
      <c r="A37" t="s">
        <v>1554</v>
      </c>
      <c r="B37" t="s">
        <v>1555</v>
      </c>
      <c r="C37" s="20"/>
      <c r="D37" t="s">
        <v>1538</v>
      </c>
      <c r="E37" t="s">
        <v>1553</v>
      </c>
      <c r="F37" t="s">
        <v>121</v>
      </c>
      <c r="G37" t="s">
        <v>1547</v>
      </c>
      <c r="H37" t="s">
        <v>1548</v>
      </c>
      <c r="I37" t="s">
        <v>14</v>
      </c>
      <c r="J37" t="s">
        <v>14</v>
      </c>
      <c r="K37" t="s">
        <v>14</v>
      </c>
      <c r="L37" t="s">
        <v>1549</v>
      </c>
    </row>
    <row r="38" spans="1:12" ht="18" customHeight="1" x14ac:dyDescent="0.3">
      <c r="A38" t="s">
        <v>1556</v>
      </c>
      <c r="B38" s="1" t="s">
        <v>1557</v>
      </c>
      <c r="C38" s="20"/>
      <c r="D38" t="s">
        <v>1538</v>
      </c>
      <c r="E38" t="s">
        <v>1553</v>
      </c>
      <c r="F38" t="s">
        <v>121</v>
      </c>
      <c r="G38" t="s">
        <v>1547</v>
      </c>
      <c r="H38" t="s">
        <v>1548</v>
      </c>
      <c r="I38" t="s">
        <v>14</v>
      </c>
      <c r="J38" t="s">
        <v>14</v>
      </c>
      <c r="K38" t="s">
        <v>14</v>
      </c>
      <c r="L38" t="s">
        <v>1549</v>
      </c>
    </row>
    <row r="39" spans="1:12" ht="18" customHeight="1" x14ac:dyDescent="0.3">
      <c r="A39" t="s">
        <v>1558</v>
      </c>
      <c r="B39" s="1" t="s">
        <v>1559</v>
      </c>
      <c r="C39" s="20"/>
      <c r="D39" t="s">
        <v>1538</v>
      </c>
      <c r="E39" t="s">
        <v>1553</v>
      </c>
      <c r="F39" t="s">
        <v>121</v>
      </c>
      <c r="G39" t="s">
        <v>1547</v>
      </c>
      <c r="H39" t="s">
        <v>1548</v>
      </c>
      <c r="I39" t="s">
        <v>14</v>
      </c>
      <c r="J39" t="s">
        <v>14</v>
      </c>
      <c r="K39" t="s">
        <v>14</v>
      </c>
      <c r="L39" t="s">
        <v>1549</v>
      </c>
    </row>
    <row r="40" spans="1:12" ht="15.6" customHeight="1" x14ac:dyDescent="0.3">
      <c r="B40" s="1"/>
    </row>
    <row r="41" spans="1:12" ht="18" customHeight="1" x14ac:dyDescent="0.3"/>
    <row r="42" spans="1:12" ht="18" customHeight="1" x14ac:dyDescent="0.3">
      <c r="A42" t="s">
        <v>1560</v>
      </c>
      <c r="B42" t="s">
        <v>1552</v>
      </c>
      <c r="C42" s="20"/>
      <c r="D42" t="s">
        <v>1538</v>
      </c>
      <c r="E42" t="s">
        <v>1553</v>
      </c>
      <c r="F42" t="s">
        <v>121</v>
      </c>
      <c r="G42" t="s">
        <v>1547</v>
      </c>
      <c r="H42" t="s">
        <v>465</v>
      </c>
      <c r="I42" t="s">
        <v>14</v>
      </c>
      <c r="J42" t="s">
        <v>14</v>
      </c>
      <c r="K42" t="s">
        <v>14</v>
      </c>
      <c r="L42" t="s">
        <v>1549</v>
      </c>
    </row>
    <row r="43" spans="1:12" ht="18" customHeight="1" x14ac:dyDescent="0.3">
      <c r="A43" t="s">
        <v>1561</v>
      </c>
      <c r="B43" t="s">
        <v>1555</v>
      </c>
      <c r="C43" s="20"/>
      <c r="D43" t="s">
        <v>1538</v>
      </c>
      <c r="E43" t="s">
        <v>1553</v>
      </c>
      <c r="F43" t="s">
        <v>121</v>
      </c>
      <c r="G43" t="s">
        <v>1547</v>
      </c>
      <c r="H43" t="s">
        <v>465</v>
      </c>
      <c r="I43" t="s">
        <v>14</v>
      </c>
      <c r="J43" t="s">
        <v>14</v>
      </c>
      <c r="K43" t="s">
        <v>14</v>
      </c>
      <c r="L43" t="s">
        <v>1549</v>
      </c>
    </row>
    <row r="44" spans="1:12" ht="18" customHeight="1" x14ac:dyDescent="0.3">
      <c r="A44" t="s">
        <v>1562</v>
      </c>
      <c r="B44" s="1" t="s">
        <v>1557</v>
      </c>
      <c r="C44" s="20"/>
      <c r="D44" t="s">
        <v>1538</v>
      </c>
      <c r="E44" t="s">
        <v>1553</v>
      </c>
      <c r="F44" t="s">
        <v>121</v>
      </c>
      <c r="G44" t="s">
        <v>1547</v>
      </c>
      <c r="H44" t="s">
        <v>465</v>
      </c>
      <c r="I44" t="s">
        <v>14</v>
      </c>
      <c r="J44" t="s">
        <v>14</v>
      </c>
      <c r="K44" t="s">
        <v>14</v>
      </c>
      <c r="L44" t="s">
        <v>1549</v>
      </c>
    </row>
    <row r="45" spans="1:12" ht="18" customHeight="1" x14ac:dyDescent="0.3">
      <c r="A45" t="s">
        <v>1563</v>
      </c>
      <c r="B45" s="1" t="s">
        <v>1559</v>
      </c>
      <c r="C45" s="20"/>
      <c r="D45" t="s">
        <v>1538</v>
      </c>
      <c r="E45" t="s">
        <v>1553</v>
      </c>
      <c r="F45" t="s">
        <v>121</v>
      </c>
      <c r="G45" t="s">
        <v>1547</v>
      </c>
      <c r="H45" t="s">
        <v>465</v>
      </c>
      <c r="I45" t="s">
        <v>14</v>
      </c>
      <c r="J45" t="s">
        <v>14</v>
      </c>
      <c r="K45" t="s">
        <v>14</v>
      </c>
      <c r="L45" t="s">
        <v>1549</v>
      </c>
    </row>
    <row r="46" spans="1:12" x14ac:dyDescent="0.3">
      <c r="B46" s="1"/>
    </row>
    <row r="47" spans="1:12" ht="18" customHeight="1" x14ac:dyDescent="0.3"/>
    <row r="48" spans="1:12" ht="18" customHeight="1" x14ac:dyDescent="0.3">
      <c r="A48" t="s">
        <v>1564</v>
      </c>
      <c r="B48" t="s">
        <v>1565</v>
      </c>
      <c r="C48" s="20">
        <v>1100</v>
      </c>
      <c r="D48" t="s">
        <v>1538</v>
      </c>
      <c r="E48" t="s">
        <v>1566</v>
      </c>
      <c r="F48" t="s">
        <v>121</v>
      </c>
      <c r="G48" t="s">
        <v>1547</v>
      </c>
      <c r="H48" t="s">
        <v>1548</v>
      </c>
      <c r="I48" t="s">
        <v>14</v>
      </c>
      <c r="J48" t="s">
        <v>14</v>
      </c>
      <c r="K48" t="s">
        <v>14</v>
      </c>
      <c r="L48" t="s">
        <v>1549</v>
      </c>
    </row>
    <row r="49" spans="1:12" ht="18" customHeight="1" x14ac:dyDescent="0.3">
      <c r="A49" t="s">
        <v>1567</v>
      </c>
      <c r="B49" t="s">
        <v>1568</v>
      </c>
      <c r="C49" s="20">
        <v>19200</v>
      </c>
      <c r="D49" t="s">
        <v>1538</v>
      </c>
      <c r="E49" t="s">
        <v>1566</v>
      </c>
      <c r="F49" t="s">
        <v>121</v>
      </c>
      <c r="G49" t="s">
        <v>1547</v>
      </c>
      <c r="H49" t="s">
        <v>1548</v>
      </c>
      <c r="I49" t="s">
        <v>14</v>
      </c>
      <c r="J49" t="s">
        <v>14</v>
      </c>
      <c r="K49" t="s">
        <v>14</v>
      </c>
      <c r="L49" t="s">
        <v>1549</v>
      </c>
    </row>
    <row r="50" spans="1:12" ht="18" customHeight="1" x14ac:dyDescent="0.3">
      <c r="A50" t="s">
        <v>1569</v>
      </c>
      <c r="B50" s="1" t="s">
        <v>1570</v>
      </c>
      <c r="C50" s="20">
        <v>11950</v>
      </c>
      <c r="D50" t="s">
        <v>1538</v>
      </c>
      <c r="E50" t="s">
        <v>1566</v>
      </c>
      <c r="F50" t="s">
        <v>121</v>
      </c>
      <c r="G50" t="s">
        <v>1547</v>
      </c>
      <c r="H50" t="s">
        <v>1548</v>
      </c>
      <c r="I50" t="s">
        <v>14</v>
      </c>
      <c r="J50" t="s">
        <v>14</v>
      </c>
      <c r="K50" t="s">
        <v>14</v>
      </c>
      <c r="L50" t="s">
        <v>1549</v>
      </c>
    </row>
    <row r="51" spans="1:12" ht="18" customHeight="1" x14ac:dyDescent="0.3">
      <c r="A51" t="s">
        <v>1571</v>
      </c>
      <c r="B51" s="1" t="s">
        <v>1572</v>
      </c>
      <c r="C51" s="20">
        <v>7250</v>
      </c>
      <c r="D51" t="s">
        <v>1538</v>
      </c>
      <c r="E51" t="s">
        <v>1566</v>
      </c>
      <c r="F51" t="s">
        <v>121</v>
      </c>
      <c r="G51" t="s">
        <v>1547</v>
      </c>
      <c r="H51" t="s">
        <v>1548</v>
      </c>
      <c r="I51" t="s">
        <v>14</v>
      </c>
      <c r="J51" t="s">
        <v>14</v>
      </c>
      <c r="K51" t="s">
        <v>14</v>
      </c>
      <c r="L51" t="s">
        <v>1549</v>
      </c>
    </row>
    <row r="52" spans="1:12" x14ac:dyDescent="0.3">
      <c r="B52" s="1"/>
    </row>
    <row r="53" spans="1:12" ht="18" customHeight="1" x14ac:dyDescent="0.3"/>
    <row r="54" spans="1:12" ht="18" customHeight="1" x14ac:dyDescent="0.3">
      <c r="A54" t="s">
        <v>1573</v>
      </c>
      <c r="B54" t="s">
        <v>1565</v>
      </c>
      <c r="C54" s="20">
        <v>900</v>
      </c>
      <c r="D54" t="s">
        <v>1538</v>
      </c>
      <c r="E54" t="s">
        <v>1566</v>
      </c>
      <c r="F54" t="s">
        <v>121</v>
      </c>
      <c r="G54" t="s">
        <v>1547</v>
      </c>
      <c r="H54" t="s">
        <v>465</v>
      </c>
      <c r="I54" t="s">
        <v>14</v>
      </c>
      <c r="J54" t="s">
        <v>14</v>
      </c>
      <c r="K54" t="s">
        <v>14</v>
      </c>
      <c r="L54" t="s">
        <v>1549</v>
      </c>
    </row>
    <row r="55" spans="1:12" ht="18" customHeight="1" x14ac:dyDescent="0.3">
      <c r="A55" t="s">
        <v>1574</v>
      </c>
      <c r="B55" t="s">
        <v>1568</v>
      </c>
      <c r="C55" s="20">
        <f>C56+C57</f>
        <v>21002</v>
      </c>
      <c r="D55" t="s">
        <v>1538</v>
      </c>
      <c r="E55" t="s">
        <v>1566</v>
      </c>
      <c r="F55" t="s">
        <v>121</v>
      </c>
      <c r="G55" t="s">
        <v>1547</v>
      </c>
      <c r="H55" t="s">
        <v>465</v>
      </c>
      <c r="I55" t="s">
        <v>14</v>
      </c>
      <c r="J55" t="s">
        <v>14</v>
      </c>
      <c r="K55" t="s">
        <v>14</v>
      </c>
      <c r="L55" t="s">
        <v>1549</v>
      </c>
    </row>
    <row r="56" spans="1:12" ht="18" customHeight="1" x14ac:dyDescent="0.3">
      <c r="A56" t="s">
        <v>1575</v>
      </c>
      <c r="B56" s="1" t="s">
        <v>1570</v>
      </c>
      <c r="C56" s="20">
        <v>13752</v>
      </c>
      <c r="D56" t="s">
        <v>1538</v>
      </c>
      <c r="E56" t="s">
        <v>1566</v>
      </c>
      <c r="F56" t="s">
        <v>121</v>
      </c>
      <c r="G56" t="s">
        <v>1547</v>
      </c>
      <c r="H56" t="s">
        <v>465</v>
      </c>
      <c r="I56" t="s">
        <v>14</v>
      </c>
      <c r="J56" t="s">
        <v>14</v>
      </c>
      <c r="K56" t="s">
        <v>14</v>
      </c>
      <c r="L56" t="s">
        <v>1549</v>
      </c>
    </row>
    <row r="57" spans="1:12" ht="18" customHeight="1" x14ac:dyDescent="0.3">
      <c r="A57" t="s">
        <v>1576</v>
      </c>
      <c r="B57" s="1" t="s">
        <v>1572</v>
      </c>
      <c r="C57" s="20">
        <v>7250</v>
      </c>
      <c r="D57" t="s">
        <v>1538</v>
      </c>
      <c r="E57" t="s">
        <v>1566</v>
      </c>
      <c r="F57" t="s">
        <v>121</v>
      </c>
      <c r="G57" t="s">
        <v>1547</v>
      </c>
      <c r="H57" t="s">
        <v>465</v>
      </c>
      <c r="I57" t="s">
        <v>14</v>
      </c>
      <c r="J57" t="s">
        <v>14</v>
      </c>
      <c r="K57" t="s">
        <v>14</v>
      </c>
      <c r="L57" t="s">
        <v>1549</v>
      </c>
    </row>
    <row r="58" spans="1:12" x14ac:dyDescent="0.3">
      <c r="B58" s="1"/>
    </row>
    <row r="59" spans="1:12" x14ac:dyDescent="0.3">
      <c r="B59" s="1"/>
    </row>
    <row r="60" spans="1:12" ht="47.1" customHeight="1" x14ac:dyDescent="0.3">
      <c r="A60" t="s">
        <v>1577</v>
      </c>
      <c r="B60" s="1" t="s">
        <v>1578</v>
      </c>
      <c r="C60" s="20"/>
      <c r="D60" t="s">
        <v>1538</v>
      </c>
      <c r="E60" t="s">
        <v>1579</v>
      </c>
      <c r="F60" t="s">
        <v>121</v>
      </c>
      <c r="G60" t="s">
        <v>1547</v>
      </c>
      <c r="H60" t="s">
        <v>14</v>
      </c>
      <c r="I60" t="s">
        <v>14</v>
      </c>
      <c r="J60" t="s">
        <v>14</v>
      </c>
      <c r="K60" t="s">
        <v>14</v>
      </c>
      <c r="L60" t="s">
        <v>1549</v>
      </c>
    </row>
    <row r="61" spans="1:12" x14ac:dyDescent="0.3">
      <c r="B61" s="1"/>
    </row>
    <row r="62" spans="1:12" x14ac:dyDescent="0.3">
      <c r="B62" s="1"/>
    </row>
    <row r="63" spans="1:12" ht="18" customHeight="1" x14ac:dyDescent="0.3">
      <c r="A63" t="s">
        <v>1580</v>
      </c>
      <c r="B63" s="1" t="s">
        <v>1581</v>
      </c>
      <c r="C63" s="20"/>
      <c r="D63" t="s">
        <v>1538</v>
      </c>
      <c r="E63" t="s">
        <v>1579</v>
      </c>
      <c r="F63" t="s">
        <v>121</v>
      </c>
      <c r="G63" t="s">
        <v>1547</v>
      </c>
      <c r="H63" t="s">
        <v>14</v>
      </c>
      <c r="I63" t="s">
        <v>14</v>
      </c>
      <c r="J63" t="s">
        <v>14</v>
      </c>
      <c r="K63" t="s">
        <v>14</v>
      </c>
      <c r="L63" t="s">
        <v>1549</v>
      </c>
    </row>
    <row r="64" spans="1:12" x14ac:dyDescent="0.3">
      <c r="B64" s="1"/>
    </row>
    <row r="65" spans="1:12" ht="32.1" customHeight="1" x14ac:dyDescent="0.3">
      <c r="B65" s="1"/>
    </row>
    <row r="66" spans="1:12" ht="18" customHeight="1" x14ac:dyDescent="0.3">
      <c r="A66" t="s">
        <v>1582</v>
      </c>
      <c r="B66" s="1" t="s">
        <v>1583</v>
      </c>
      <c r="C66">
        <v>12</v>
      </c>
      <c r="D66" t="s">
        <v>1538</v>
      </c>
      <c r="E66" t="s">
        <v>1584</v>
      </c>
      <c r="F66" t="s">
        <v>121</v>
      </c>
      <c r="G66" t="s">
        <v>1547</v>
      </c>
      <c r="H66" t="s">
        <v>14</v>
      </c>
      <c r="I66" t="s">
        <v>14</v>
      </c>
      <c r="J66" t="s">
        <v>14</v>
      </c>
      <c r="K66" t="s">
        <v>14</v>
      </c>
      <c r="L66" t="s">
        <v>399</v>
      </c>
    </row>
    <row r="67" spans="1:12" ht="18" customHeight="1" x14ac:dyDescent="0.3">
      <c r="A67" t="s">
        <v>1585</v>
      </c>
      <c r="B67" t="s">
        <v>1586</v>
      </c>
      <c r="C67">
        <v>16</v>
      </c>
      <c r="D67" t="s">
        <v>1538</v>
      </c>
      <c r="E67" t="s">
        <v>1584</v>
      </c>
      <c r="F67" t="s">
        <v>121</v>
      </c>
      <c r="G67" t="s">
        <v>1547</v>
      </c>
      <c r="H67" t="s">
        <v>14</v>
      </c>
      <c r="I67" t="s">
        <v>14</v>
      </c>
      <c r="J67" t="s">
        <v>14</v>
      </c>
      <c r="K67" t="s">
        <v>14</v>
      </c>
      <c r="L67" t="s">
        <v>399</v>
      </c>
    </row>
    <row r="69" spans="1:12" ht="18" customHeight="1" x14ac:dyDescent="0.3"/>
    <row r="70" spans="1:12" ht="28.8" x14ac:dyDescent="0.3">
      <c r="A70" t="s">
        <v>1587</v>
      </c>
      <c r="B70" s="1" t="s">
        <v>1588</v>
      </c>
      <c r="C70" t="s">
        <v>843</v>
      </c>
      <c r="D70" t="s">
        <v>1538</v>
      </c>
      <c r="E70" t="s">
        <v>1589</v>
      </c>
      <c r="F70" t="s">
        <v>14</v>
      </c>
      <c r="G70" t="s">
        <v>14</v>
      </c>
      <c r="H70" t="s">
        <v>14</v>
      </c>
      <c r="I70" t="s">
        <v>14</v>
      </c>
      <c r="J70" t="s">
        <v>14</v>
      </c>
      <c r="K70" t="s">
        <v>14</v>
      </c>
      <c r="L70" t="s">
        <v>32</v>
      </c>
    </row>
    <row r="71" spans="1:12" x14ac:dyDescent="0.3">
      <c r="B71" s="1"/>
    </row>
    <row r="72" spans="1:12" x14ac:dyDescent="0.3">
      <c r="B72" s="1"/>
    </row>
    <row r="73" spans="1:12" ht="28.8" x14ac:dyDescent="0.3">
      <c r="A73" t="s">
        <v>1590</v>
      </c>
      <c r="B73" s="1" t="s">
        <v>1591</v>
      </c>
      <c r="C73" t="s">
        <v>843</v>
      </c>
      <c r="D73" t="s">
        <v>1538</v>
      </c>
      <c r="E73" t="s">
        <v>1589</v>
      </c>
      <c r="F73" t="s">
        <v>14</v>
      </c>
      <c r="G73" t="s">
        <v>14</v>
      </c>
      <c r="H73" t="s">
        <v>14</v>
      </c>
      <c r="I73" t="s">
        <v>14</v>
      </c>
      <c r="J73" t="s">
        <v>14</v>
      </c>
      <c r="K73" t="s">
        <v>14</v>
      </c>
      <c r="L73" t="s">
        <v>32</v>
      </c>
    </row>
    <row r="74" spans="1:12" x14ac:dyDescent="0.3">
      <c r="B74" s="1"/>
    </row>
    <row r="75" spans="1:12" ht="28.8" x14ac:dyDescent="0.3">
      <c r="A75" t="s">
        <v>1592</v>
      </c>
      <c r="B75" s="3" t="s">
        <v>1593</v>
      </c>
      <c r="C75" s="17">
        <f>SUM(C69:C74)</f>
        <v>0</v>
      </c>
      <c r="D75" t="s">
        <v>1538</v>
      </c>
      <c r="E75" t="s">
        <v>1589</v>
      </c>
      <c r="F75" t="s">
        <v>14</v>
      </c>
      <c r="G75" t="s">
        <v>14</v>
      </c>
      <c r="H75" t="s">
        <v>14</v>
      </c>
      <c r="I75" t="s">
        <v>14</v>
      </c>
      <c r="J75" t="s">
        <v>14</v>
      </c>
      <c r="K75" t="s">
        <v>14</v>
      </c>
      <c r="L75" t="s">
        <v>727</v>
      </c>
    </row>
    <row r="76" spans="1:12" x14ac:dyDescent="0.3">
      <c r="B76" s="1"/>
    </row>
    <row r="77" spans="1:12" x14ac:dyDescent="0.3">
      <c r="B77" s="1"/>
    </row>
    <row r="81" spans="1:12" ht="18" customHeight="1" x14ac:dyDescent="0.3"/>
    <row r="82" spans="1:12" ht="18" customHeight="1" x14ac:dyDescent="0.3">
      <c r="A82" t="s">
        <v>1594</v>
      </c>
      <c r="B82" t="s">
        <v>1595</v>
      </c>
      <c r="C82" s="20">
        <v>2425</v>
      </c>
      <c r="D82" t="s">
        <v>1538</v>
      </c>
      <c r="E82" t="s">
        <v>1596</v>
      </c>
      <c r="F82" t="s">
        <v>121</v>
      </c>
      <c r="G82" t="s">
        <v>1547</v>
      </c>
      <c r="H82" t="s">
        <v>1597</v>
      </c>
      <c r="I82" t="s">
        <v>14</v>
      </c>
      <c r="J82" t="s">
        <v>14</v>
      </c>
      <c r="K82" t="s">
        <v>14</v>
      </c>
      <c r="L82" t="s">
        <v>1549</v>
      </c>
    </row>
    <row r="83" spans="1:12" ht="18" customHeight="1" x14ac:dyDescent="0.3">
      <c r="A83" t="s">
        <v>1598</v>
      </c>
      <c r="B83" t="s">
        <v>1599</v>
      </c>
      <c r="C83" s="20">
        <v>1075</v>
      </c>
      <c r="D83" t="s">
        <v>1538</v>
      </c>
      <c r="E83" t="s">
        <v>1596</v>
      </c>
      <c r="F83" t="s">
        <v>121</v>
      </c>
      <c r="G83" t="s">
        <v>1547</v>
      </c>
      <c r="H83" t="s">
        <v>1597</v>
      </c>
      <c r="I83" t="s">
        <v>14</v>
      </c>
      <c r="J83" t="s">
        <v>14</v>
      </c>
      <c r="K83" t="s">
        <v>14</v>
      </c>
      <c r="L83" t="s">
        <v>1549</v>
      </c>
    </row>
    <row r="84" spans="1:12" ht="18" customHeight="1" x14ac:dyDescent="0.3">
      <c r="A84" t="s">
        <v>1600</v>
      </c>
      <c r="B84" s="1" t="s">
        <v>1601</v>
      </c>
      <c r="C84" s="20">
        <v>1150</v>
      </c>
      <c r="D84" t="s">
        <v>1538</v>
      </c>
      <c r="E84" t="s">
        <v>1596</v>
      </c>
      <c r="F84" t="s">
        <v>121</v>
      </c>
      <c r="G84" t="s">
        <v>1547</v>
      </c>
      <c r="H84" t="s">
        <v>1597</v>
      </c>
      <c r="I84" t="s">
        <v>14</v>
      </c>
      <c r="J84" t="s">
        <v>14</v>
      </c>
      <c r="K84" t="s">
        <v>14</v>
      </c>
      <c r="L84" t="s">
        <v>1549</v>
      </c>
    </row>
    <row r="85" spans="1:12" x14ac:dyDescent="0.3">
      <c r="B85" s="1"/>
    </row>
    <row r="86" spans="1:12" ht="18.45" customHeight="1" x14ac:dyDescent="0.3"/>
    <row r="87" spans="1:12" ht="18" customHeight="1" x14ac:dyDescent="0.3">
      <c r="A87" t="s">
        <v>1602</v>
      </c>
      <c r="B87" t="s">
        <v>1595</v>
      </c>
      <c r="C87" s="20">
        <v>2425</v>
      </c>
      <c r="D87" t="s">
        <v>1538</v>
      </c>
      <c r="E87" t="s">
        <v>1596</v>
      </c>
      <c r="F87" t="s">
        <v>121</v>
      </c>
      <c r="G87" t="s">
        <v>1547</v>
      </c>
      <c r="H87" t="s">
        <v>1603</v>
      </c>
      <c r="I87" t="s">
        <v>14</v>
      </c>
      <c r="J87" t="s">
        <v>14</v>
      </c>
      <c r="K87" t="s">
        <v>14</v>
      </c>
      <c r="L87" t="s">
        <v>1549</v>
      </c>
    </row>
    <row r="88" spans="1:12" ht="18" customHeight="1" x14ac:dyDescent="0.3">
      <c r="A88" t="s">
        <v>1604</v>
      </c>
      <c r="B88" t="s">
        <v>1605</v>
      </c>
      <c r="C88" s="20">
        <v>5825</v>
      </c>
      <c r="D88" t="s">
        <v>1538</v>
      </c>
      <c r="E88" t="s">
        <v>1596</v>
      </c>
      <c r="F88" t="s">
        <v>121</v>
      </c>
      <c r="G88" t="s">
        <v>1547</v>
      </c>
      <c r="H88" t="s">
        <v>1603</v>
      </c>
      <c r="I88" t="s">
        <v>14</v>
      </c>
      <c r="J88" t="s">
        <v>14</v>
      </c>
      <c r="K88" t="s">
        <v>14</v>
      </c>
      <c r="L88" t="s">
        <v>1549</v>
      </c>
    </row>
    <row r="89" spans="1:12" ht="18" customHeight="1" x14ac:dyDescent="0.3">
      <c r="A89" t="s">
        <v>1606</v>
      </c>
      <c r="B89" t="s">
        <v>1607</v>
      </c>
      <c r="C89" s="20">
        <v>1650</v>
      </c>
      <c r="D89" t="s">
        <v>1538</v>
      </c>
      <c r="E89" t="s">
        <v>1596</v>
      </c>
      <c r="F89" t="s">
        <v>121</v>
      </c>
      <c r="G89" t="s">
        <v>1547</v>
      </c>
      <c r="H89" t="s">
        <v>1603</v>
      </c>
      <c r="I89" t="s">
        <v>14</v>
      </c>
      <c r="J89" t="s">
        <v>14</v>
      </c>
      <c r="K89" t="s">
        <v>14</v>
      </c>
      <c r="L89" t="s">
        <v>1549</v>
      </c>
    </row>
    <row r="90" spans="1:12" ht="18" customHeight="1" x14ac:dyDescent="0.3">
      <c r="A90" t="s">
        <v>1608</v>
      </c>
      <c r="B90" s="1" t="s">
        <v>1601</v>
      </c>
      <c r="C90" s="20">
        <v>1150</v>
      </c>
      <c r="D90" t="s">
        <v>1538</v>
      </c>
      <c r="E90" t="s">
        <v>1596</v>
      </c>
      <c r="F90" t="s">
        <v>121</v>
      </c>
      <c r="G90" t="s">
        <v>1547</v>
      </c>
      <c r="H90" t="s">
        <v>1603</v>
      </c>
      <c r="I90" t="s">
        <v>14</v>
      </c>
      <c r="J90" t="s">
        <v>14</v>
      </c>
      <c r="K90" t="s">
        <v>14</v>
      </c>
      <c r="L90" t="s">
        <v>1549</v>
      </c>
    </row>
    <row r="92" spans="1:12" ht="18" customHeight="1" x14ac:dyDescent="0.3"/>
    <row r="93" spans="1:12" ht="18" customHeight="1" x14ac:dyDescent="0.3">
      <c r="A93" t="s">
        <v>1609</v>
      </c>
      <c r="B93" t="s">
        <v>1595</v>
      </c>
      <c r="C93" s="20">
        <v>2425</v>
      </c>
      <c r="D93" t="s">
        <v>1538</v>
      </c>
      <c r="E93" t="s">
        <v>1596</v>
      </c>
      <c r="F93" t="s">
        <v>121</v>
      </c>
      <c r="G93" t="s">
        <v>1547</v>
      </c>
      <c r="H93" t="s">
        <v>1610</v>
      </c>
      <c r="I93" t="s">
        <v>14</v>
      </c>
      <c r="J93" t="s">
        <v>14</v>
      </c>
      <c r="K93" t="s">
        <v>14</v>
      </c>
      <c r="L93" t="s">
        <v>1549</v>
      </c>
    </row>
    <row r="94" spans="1:12" ht="18" customHeight="1" x14ac:dyDescent="0.3">
      <c r="A94" t="s">
        <v>1611</v>
      </c>
      <c r="B94" t="s">
        <v>1612</v>
      </c>
      <c r="C94" s="20">
        <v>13800</v>
      </c>
      <c r="D94" t="s">
        <v>1538</v>
      </c>
      <c r="E94" t="s">
        <v>1596</v>
      </c>
      <c r="F94" t="s">
        <v>121</v>
      </c>
      <c r="G94" t="s">
        <v>1547</v>
      </c>
      <c r="H94" t="s">
        <v>1610</v>
      </c>
      <c r="I94" t="s">
        <v>14</v>
      </c>
      <c r="J94" t="s">
        <v>14</v>
      </c>
      <c r="K94" t="s">
        <v>14</v>
      </c>
      <c r="L94" t="s">
        <v>1549</v>
      </c>
    </row>
    <row r="95" spans="1:12" ht="18" customHeight="1" x14ac:dyDescent="0.3">
      <c r="A95" t="s">
        <v>1613</v>
      </c>
      <c r="B95" t="s">
        <v>1605</v>
      </c>
      <c r="C95" s="20">
        <v>7250</v>
      </c>
      <c r="D95" t="s">
        <v>1538</v>
      </c>
      <c r="E95" t="s">
        <v>1596</v>
      </c>
      <c r="F95" t="s">
        <v>121</v>
      </c>
      <c r="G95" t="s">
        <v>1547</v>
      </c>
      <c r="H95" t="s">
        <v>1610</v>
      </c>
      <c r="I95" t="s">
        <v>14</v>
      </c>
      <c r="J95" t="s">
        <v>14</v>
      </c>
      <c r="K95" t="s">
        <v>14</v>
      </c>
      <c r="L95" t="s">
        <v>1549</v>
      </c>
    </row>
    <row r="96" spans="1:12" ht="18" customHeight="1" x14ac:dyDescent="0.3">
      <c r="A96" t="s">
        <v>1614</v>
      </c>
      <c r="B96" s="1" t="s">
        <v>1615</v>
      </c>
      <c r="C96" s="20">
        <v>21050</v>
      </c>
      <c r="D96" t="s">
        <v>1538</v>
      </c>
      <c r="E96" t="s">
        <v>1596</v>
      </c>
      <c r="F96" t="s">
        <v>121</v>
      </c>
      <c r="G96" t="s">
        <v>1547</v>
      </c>
      <c r="H96" t="s">
        <v>1610</v>
      </c>
      <c r="I96" t="s">
        <v>14</v>
      </c>
      <c r="J96" t="s">
        <v>14</v>
      </c>
      <c r="K96" t="s">
        <v>14</v>
      </c>
      <c r="L96" t="s">
        <v>1549</v>
      </c>
    </row>
    <row r="97" spans="1:12" ht="18" customHeight="1" x14ac:dyDescent="0.3">
      <c r="A97" t="s">
        <v>1616</v>
      </c>
      <c r="B97" t="s">
        <v>1599</v>
      </c>
      <c r="C97" s="20">
        <v>1650</v>
      </c>
      <c r="D97" t="s">
        <v>1538</v>
      </c>
      <c r="E97" t="s">
        <v>1596</v>
      </c>
      <c r="F97" t="s">
        <v>121</v>
      </c>
      <c r="G97" t="s">
        <v>1547</v>
      </c>
      <c r="H97" t="s">
        <v>1610</v>
      </c>
      <c r="I97" t="s">
        <v>14</v>
      </c>
      <c r="J97" t="s">
        <v>14</v>
      </c>
      <c r="K97" t="s">
        <v>14</v>
      </c>
      <c r="L97" t="s">
        <v>1549</v>
      </c>
    </row>
    <row r="98" spans="1:12" ht="18" customHeight="1" x14ac:dyDescent="0.3">
      <c r="A98" t="s">
        <v>1617</v>
      </c>
      <c r="B98" t="s">
        <v>1601</v>
      </c>
      <c r="C98" s="20">
        <v>1150</v>
      </c>
      <c r="D98" t="s">
        <v>1538</v>
      </c>
      <c r="E98" t="s">
        <v>1596</v>
      </c>
      <c r="F98" t="s">
        <v>121</v>
      </c>
      <c r="G98" t="s">
        <v>1547</v>
      </c>
      <c r="H98" t="s">
        <v>1610</v>
      </c>
      <c r="I98" t="s">
        <v>14</v>
      </c>
      <c r="J98" t="s">
        <v>14</v>
      </c>
      <c r="K98" t="s">
        <v>14</v>
      </c>
      <c r="L98" t="s">
        <v>1549</v>
      </c>
    </row>
    <row r="104" spans="1:12" ht="18" customHeight="1" x14ac:dyDescent="0.3">
      <c r="A104" t="s">
        <v>1618</v>
      </c>
      <c r="B104" t="s">
        <v>1619</v>
      </c>
      <c r="C104" s="20">
        <v>900</v>
      </c>
      <c r="D104" t="s">
        <v>1538</v>
      </c>
      <c r="E104" t="s">
        <v>1620</v>
      </c>
      <c r="F104" t="s">
        <v>121</v>
      </c>
      <c r="G104" t="s">
        <v>1547</v>
      </c>
      <c r="H104" t="s">
        <v>14</v>
      </c>
      <c r="I104" t="s">
        <v>14</v>
      </c>
      <c r="J104" t="s">
        <v>14</v>
      </c>
      <c r="K104" t="s">
        <v>14</v>
      </c>
      <c r="L104" t="s">
        <v>1549</v>
      </c>
    </row>
    <row r="105" spans="1:12" ht="18" customHeight="1" x14ac:dyDescent="0.3">
      <c r="A105" t="s">
        <v>1621</v>
      </c>
      <c r="B105" t="s">
        <v>1622</v>
      </c>
      <c r="C105" s="20"/>
      <c r="D105" t="s">
        <v>1538</v>
      </c>
      <c r="E105" t="s">
        <v>1620</v>
      </c>
      <c r="F105" t="s">
        <v>121</v>
      </c>
      <c r="G105" t="s">
        <v>1547</v>
      </c>
      <c r="H105" t="s">
        <v>14</v>
      </c>
      <c r="I105" t="s">
        <v>14</v>
      </c>
      <c r="J105" t="s">
        <v>14</v>
      </c>
      <c r="K105" t="s">
        <v>14</v>
      </c>
      <c r="L105" t="s">
        <v>1549</v>
      </c>
    </row>
    <row r="106" spans="1:12" ht="18" customHeight="1" x14ac:dyDescent="0.3">
      <c r="A106" t="s">
        <v>1623</v>
      </c>
      <c r="B106" t="s">
        <v>1624</v>
      </c>
      <c r="C106" s="20"/>
      <c r="D106" t="s">
        <v>1538</v>
      </c>
      <c r="E106" t="s">
        <v>1620</v>
      </c>
      <c r="F106" t="s">
        <v>121</v>
      </c>
      <c r="G106" t="s">
        <v>1547</v>
      </c>
      <c r="H106" t="s">
        <v>14</v>
      </c>
      <c r="I106" t="s">
        <v>14</v>
      </c>
      <c r="J106" t="s">
        <v>14</v>
      </c>
      <c r="K106" t="s">
        <v>14</v>
      </c>
      <c r="L106" t="s">
        <v>1549</v>
      </c>
    </row>
    <row r="107" spans="1:12" ht="18" customHeight="1" x14ac:dyDescent="0.3">
      <c r="A107" t="s">
        <v>1625</v>
      </c>
      <c r="B107" t="s">
        <v>1626</v>
      </c>
      <c r="C107" s="20"/>
      <c r="D107" t="s">
        <v>1538</v>
      </c>
      <c r="E107" t="s">
        <v>1620</v>
      </c>
      <c r="F107" t="s">
        <v>121</v>
      </c>
      <c r="G107" t="s">
        <v>1547</v>
      </c>
      <c r="H107" t="s">
        <v>14</v>
      </c>
      <c r="I107" t="s">
        <v>14</v>
      </c>
      <c r="J107" t="s">
        <v>14</v>
      </c>
      <c r="K107" t="s">
        <v>14</v>
      </c>
      <c r="L107" t="s">
        <v>1549</v>
      </c>
    </row>
    <row r="108" spans="1:12" ht="18" customHeight="1" x14ac:dyDescent="0.3">
      <c r="A108" t="s">
        <v>1627</v>
      </c>
      <c r="B108" t="s">
        <v>1628</v>
      </c>
      <c r="C108" s="20"/>
      <c r="D108" t="s">
        <v>1538</v>
      </c>
      <c r="E108" t="s">
        <v>1620</v>
      </c>
      <c r="F108" t="s">
        <v>121</v>
      </c>
      <c r="G108" t="s">
        <v>1547</v>
      </c>
      <c r="H108" t="s">
        <v>14</v>
      </c>
      <c r="I108" t="s">
        <v>14</v>
      </c>
      <c r="J108" t="s">
        <v>14</v>
      </c>
      <c r="K108" t="s">
        <v>14</v>
      </c>
      <c r="L108" t="s">
        <v>1549</v>
      </c>
    </row>
    <row r="109" spans="1:12" ht="18" customHeight="1" x14ac:dyDescent="0.3">
      <c r="A109" t="s">
        <v>1629</v>
      </c>
      <c r="B109" t="s">
        <v>1630</v>
      </c>
      <c r="C109" s="20"/>
      <c r="D109" t="s">
        <v>1538</v>
      </c>
      <c r="E109" t="s">
        <v>1620</v>
      </c>
      <c r="F109" t="s">
        <v>121</v>
      </c>
      <c r="G109" t="s">
        <v>1547</v>
      </c>
      <c r="H109" t="s">
        <v>14</v>
      </c>
      <c r="I109" t="s">
        <v>14</v>
      </c>
      <c r="J109" t="s">
        <v>14</v>
      </c>
      <c r="K109" t="s">
        <v>14</v>
      </c>
      <c r="L109" t="s">
        <v>1549</v>
      </c>
    </row>
  </sheetData>
  <autoFilter ref="A1:L109" xr:uid="{8D65369C-A65E-41B5-9147-A3AF9938EF6C}"/>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52F0A-073A-4EE5-BAEB-68337B67D091}">
  <dimension ref="A1:L414"/>
  <sheetViews>
    <sheetView zoomScaleNormal="100" workbookViewId="0">
      <pane ySplit="1" topLeftCell="A2" activePane="bottomLeft" state="frozen"/>
      <selection pane="bottomLeft" activeCell="C4" sqref="C4"/>
    </sheetView>
  </sheetViews>
  <sheetFormatPr defaultColWidth="8.77734375" defaultRowHeight="14.4" x14ac:dyDescent="0.3"/>
  <cols>
    <col min="2" max="2" width="47.88671875" customWidth="1"/>
    <col min="3" max="3" width="27.21875" customWidth="1"/>
    <col min="5" max="5" width="16.88671875" customWidth="1"/>
  </cols>
  <sheetData>
    <row r="1" spans="1:12" x14ac:dyDescent="0.3">
      <c r="A1" t="s">
        <v>0</v>
      </c>
      <c r="B1" t="s">
        <v>1</v>
      </c>
      <c r="C1" t="s">
        <v>2</v>
      </c>
      <c r="D1" t="s">
        <v>596</v>
      </c>
      <c r="E1" t="s">
        <v>3</v>
      </c>
      <c r="F1" t="s">
        <v>4</v>
      </c>
      <c r="G1" t="s">
        <v>5</v>
      </c>
      <c r="H1" t="s">
        <v>6</v>
      </c>
      <c r="I1" t="s">
        <v>7</v>
      </c>
      <c r="J1" t="s">
        <v>8</v>
      </c>
      <c r="K1" t="s">
        <v>9</v>
      </c>
      <c r="L1" t="s">
        <v>10</v>
      </c>
    </row>
    <row r="65" spans="1:12" ht="18" customHeight="1" x14ac:dyDescent="0.3"/>
    <row r="66" spans="1:12" x14ac:dyDescent="0.3">
      <c r="A66" t="s">
        <v>1631</v>
      </c>
      <c r="B66" t="s">
        <v>1632</v>
      </c>
      <c r="C66" t="s">
        <v>936</v>
      </c>
      <c r="D66" t="s">
        <v>1633</v>
      </c>
      <c r="E66" t="s">
        <v>1634</v>
      </c>
      <c r="F66" t="s">
        <v>14</v>
      </c>
      <c r="G66" t="s">
        <v>14</v>
      </c>
      <c r="H66" t="s">
        <v>14</v>
      </c>
      <c r="I66" t="s">
        <v>14</v>
      </c>
      <c r="J66" t="s">
        <v>14</v>
      </c>
      <c r="K66" t="s">
        <v>14</v>
      </c>
      <c r="L66" t="s">
        <v>65</v>
      </c>
    </row>
    <row r="67" spans="1:12" x14ac:dyDescent="0.3">
      <c r="A67" t="s">
        <v>1635</v>
      </c>
      <c r="B67" t="s">
        <v>1636</v>
      </c>
      <c r="D67" t="s">
        <v>1633</v>
      </c>
      <c r="E67" t="s">
        <v>1634</v>
      </c>
      <c r="F67" t="s">
        <v>14</v>
      </c>
      <c r="G67" t="s">
        <v>14</v>
      </c>
      <c r="H67" t="s">
        <v>14</v>
      </c>
      <c r="I67" t="s">
        <v>14</v>
      </c>
      <c r="J67" t="s">
        <v>14</v>
      </c>
      <c r="K67" t="s">
        <v>14</v>
      </c>
      <c r="L67" t="s">
        <v>65</v>
      </c>
    </row>
    <row r="73" spans="1:12" x14ac:dyDescent="0.3">
      <c r="A73" t="s">
        <v>1637</v>
      </c>
      <c r="B73" t="s">
        <v>1638</v>
      </c>
      <c r="C73" t="s">
        <v>936</v>
      </c>
      <c r="D73" t="s">
        <v>1633</v>
      </c>
      <c r="E73" t="s">
        <v>1639</v>
      </c>
      <c r="F73" t="s">
        <v>14</v>
      </c>
      <c r="G73" t="s">
        <v>14</v>
      </c>
      <c r="H73" t="s">
        <v>14</v>
      </c>
      <c r="I73" t="s">
        <v>14</v>
      </c>
      <c r="J73" t="s">
        <v>14</v>
      </c>
      <c r="K73" t="s">
        <v>14</v>
      </c>
      <c r="L73" t="s">
        <v>65</v>
      </c>
    </row>
    <row r="74" spans="1:12" x14ac:dyDescent="0.3">
      <c r="A74" t="s">
        <v>1640</v>
      </c>
      <c r="B74" t="s">
        <v>1641</v>
      </c>
      <c r="D74" t="s">
        <v>1633</v>
      </c>
      <c r="E74" t="s">
        <v>1639</v>
      </c>
      <c r="F74" t="s">
        <v>14</v>
      </c>
      <c r="G74" t="s">
        <v>14</v>
      </c>
      <c r="H74" t="s">
        <v>14</v>
      </c>
      <c r="I74" t="s">
        <v>14</v>
      </c>
      <c r="J74" t="s">
        <v>14</v>
      </c>
      <c r="K74" t="s">
        <v>14</v>
      </c>
      <c r="L74" t="s">
        <v>65</v>
      </c>
    </row>
    <row r="75" spans="1:12" x14ac:dyDescent="0.3">
      <c r="A75" t="s">
        <v>1642</v>
      </c>
      <c r="B75" t="s">
        <v>1643</v>
      </c>
      <c r="D75" t="s">
        <v>1633</v>
      </c>
      <c r="E75" t="s">
        <v>1639</v>
      </c>
      <c r="F75" t="s">
        <v>14</v>
      </c>
      <c r="G75" t="s">
        <v>14</v>
      </c>
      <c r="H75" t="s">
        <v>14</v>
      </c>
      <c r="I75" t="s">
        <v>14</v>
      </c>
      <c r="J75" t="s">
        <v>14</v>
      </c>
      <c r="K75" t="s">
        <v>14</v>
      </c>
      <c r="L75" t="s">
        <v>65</v>
      </c>
    </row>
    <row r="79" spans="1:12" ht="36.450000000000003" customHeight="1" x14ac:dyDescent="0.3"/>
    <row r="80" spans="1:12" x14ac:dyDescent="0.3">
      <c r="B80" s="4" t="s">
        <v>1644</v>
      </c>
    </row>
    <row r="81" spans="1:12" ht="18" customHeight="1" x14ac:dyDescent="0.3">
      <c r="A81" t="s">
        <v>1645</v>
      </c>
      <c r="B81" s="4" t="s">
        <v>1646</v>
      </c>
      <c r="C81" s="20">
        <v>6392468</v>
      </c>
      <c r="D81" t="s">
        <v>1633</v>
      </c>
      <c r="E81" t="s">
        <v>1647</v>
      </c>
      <c r="F81" t="s">
        <v>600</v>
      </c>
      <c r="G81" t="s">
        <v>1547</v>
      </c>
      <c r="H81" t="s">
        <v>465</v>
      </c>
      <c r="I81" t="s">
        <v>14</v>
      </c>
      <c r="J81" t="s">
        <v>14</v>
      </c>
      <c r="K81" t="s">
        <v>14</v>
      </c>
      <c r="L81" t="s">
        <v>1549</v>
      </c>
    </row>
    <row r="82" spans="1:12" ht="28.8" x14ac:dyDescent="0.3">
      <c r="A82" t="s">
        <v>1648</v>
      </c>
      <c r="B82" s="1" t="s">
        <v>1649</v>
      </c>
      <c r="C82" s="20">
        <v>1980919.4300000002</v>
      </c>
      <c r="D82" t="s">
        <v>1633</v>
      </c>
      <c r="E82" t="s">
        <v>1647</v>
      </c>
      <c r="F82" t="s">
        <v>600</v>
      </c>
      <c r="G82" t="s">
        <v>1547</v>
      </c>
      <c r="H82" t="s">
        <v>465</v>
      </c>
      <c r="I82" t="s">
        <v>14</v>
      </c>
      <c r="J82" t="s">
        <v>14</v>
      </c>
      <c r="K82" t="s">
        <v>14</v>
      </c>
      <c r="L82" t="s">
        <v>1549</v>
      </c>
    </row>
    <row r="83" spans="1:12" ht="57.6" x14ac:dyDescent="0.3">
      <c r="A83" t="s">
        <v>1650</v>
      </c>
      <c r="B83" s="1" t="s">
        <v>1651</v>
      </c>
      <c r="C83" s="20">
        <v>57582857.789999999</v>
      </c>
      <c r="D83" t="s">
        <v>1633</v>
      </c>
      <c r="E83" t="s">
        <v>1647</v>
      </c>
      <c r="F83" t="s">
        <v>600</v>
      </c>
      <c r="G83" t="s">
        <v>1547</v>
      </c>
      <c r="H83" t="s">
        <v>465</v>
      </c>
      <c r="I83" t="s">
        <v>14</v>
      </c>
      <c r="J83" t="s">
        <v>14</v>
      </c>
      <c r="K83" t="s">
        <v>14</v>
      </c>
      <c r="L83" t="s">
        <v>1549</v>
      </c>
    </row>
    <row r="84" spans="1:12" ht="28.8" x14ac:dyDescent="0.3">
      <c r="A84" t="s">
        <v>1652</v>
      </c>
      <c r="B84" s="1" t="s">
        <v>1653</v>
      </c>
      <c r="C84" s="20">
        <v>635890.14</v>
      </c>
      <c r="D84" t="s">
        <v>1633</v>
      </c>
      <c r="E84" t="s">
        <v>1647</v>
      </c>
      <c r="F84" t="s">
        <v>600</v>
      </c>
      <c r="G84" t="s">
        <v>1547</v>
      </c>
      <c r="H84" t="s">
        <v>465</v>
      </c>
      <c r="I84" t="s">
        <v>14</v>
      </c>
      <c r="J84" t="s">
        <v>14</v>
      </c>
      <c r="K84" t="s">
        <v>14</v>
      </c>
      <c r="L84" t="s">
        <v>1549</v>
      </c>
    </row>
    <row r="85" spans="1:12" ht="18" customHeight="1" x14ac:dyDescent="0.3">
      <c r="A85" t="s">
        <v>1654</v>
      </c>
      <c r="B85" s="4" t="s">
        <v>1655</v>
      </c>
      <c r="C85" s="29">
        <f>SUM(C81:C84)</f>
        <v>66592135.359999999</v>
      </c>
      <c r="D85" t="s">
        <v>1633</v>
      </c>
      <c r="E85" t="s">
        <v>1647</v>
      </c>
      <c r="F85" t="s">
        <v>600</v>
      </c>
      <c r="G85" t="s">
        <v>1547</v>
      </c>
      <c r="H85" t="s">
        <v>465</v>
      </c>
      <c r="I85" t="s">
        <v>14</v>
      </c>
      <c r="J85" t="s">
        <v>14</v>
      </c>
      <c r="K85" t="s">
        <v>14</v>
      </c>
      <c r="L85" t="s">
        <v>1549</v>
      </c>
    </row>
    <row r="86" spans="1:12" ht="18" customHeight="1" x14ac:dyDescent="0.3">
      <c r="B86" s="4" t="s">
        <v>1656</v>
      </c>
      <c r="C86" s="30"/>
    </row>
    <row r="87" spans="1:12" x14ac:dyDescent="0.3">
      <c r="A87" t="s">
        <v>1657</v>
      </c>
      <c r="B87" s="1" t="s">
        <v>1658</v>
      </c>
      <c r="C87" s="20">
        <v>14226256.5</v>
      </c>
      <c r="D87" t="s">
        <v>1633</v>
      </c>
      <c r="E87" t="s">
        <v>1647</v>
      </c>
      <c r="F87" t="s">
        <v>600</v>
      </c>
      <c r="G87" t="s">
        <v>1547</v>
      </c>
      <c r="H87" t="s">
        <v>465</v>
      </c>
      <c r="I87" t="s">
        <v>14</v>
      </c>
      <c r="J87" t="s">
        <v>14</v>
      </c>
      <c r="K87" t="s">
        <v>14</v>
      </c>
      <c r="L87" t="s">
        <v>1549</v>
      </c>
    </row>
    <row r="88" spans="1:12" x14ac:dyDescent="0.3">
      <c r="A88" t="s">
        <v>1659</v>
      </c>
      <c r="B88" s="1" t="s">
        <v>1660</v>
      </c>
      <c r="C88" s="20">
        <v>3099521</v>
      </c>
      <c r="D88" t="s">
        <v>1633</v>
      </c>
      <c r="E88" t="s">
        <v>1647</v>
      </c>
      <c r="F88" t="s">
        <v>600</v>
      </c>
      <c r="G88" t="s">
        <v>1547</v>
      </c>
      <c r="H88" t="s">
        <v>465</v>
      </c>
      <c r="I88" t="s">
        <v>14</v>
      </c>
      <c r="J88" t="s">
        <v>14</v>
      </c>
      <c r="K88" t="s">
        <v>14</v>
      </c>
      <c r="L88" t="s">
        <v>1549</v>
      </c>
    </row>
    <row r="89" spans="1:12" ht="43.2" x14ac:dyDescent="0.3">
      <c r="A89" t="s">
        <v>1661</v>
      </c>
      <c r="B89" s="1" t="s">
        <v>1662</v>
      </c>
      <c r="C89" s="20">
        <v>58880</v>
      </c>
      <c r="D89" t="s">
        <v>1633</v>
      </c>
      <c r="E89" t="s">
        <v>1647</v>
      </c>
      <c r="F89" t="s">
        <v>600</v>
      </c>
      <c r="G89" t="s">
        <v>1547</v>
      </c>
      <c r="H89" t="s">
        <v>465</v>
      </c>
      <c r="I89" t="s">
        <v>14</v>
      </c>
      <c r="J89" t="s">
        <v>14</v>
      </c>
      <c r="K89" t="s">
        <v>14</v>
      </c>
      <c r="L89" t="s">
        <v>1549</v>
      </c>
    </row>
    <row r="90" spans="1:12" ht="18" customHeight="1" x14ac:dyDescent="0.3">
      <c r="A90" t="s">
        <v>1663</v>
      </c>
      <c r="B90" s="4" t="s">
        <v>1664</v>
      </c>
      <c r="C90" s="29">
        <f>SUM(C87:C89)</f>
        <v>17384657.5</v>
      </c>
      <c r="D90" t="s">
        <v>1633</v>
      </c>
      <c r="E90" t="s">
        <v>1647</v>
      </c>
      <c r="F90" t="s">
        <v>600</v>
      </c>
      <c r="G90" t="s">
        <v>1547</v>
      </c>
      <c r="H90" t="s">
        <v>465</v>
      </c>
      <c r="I90" t="s">
        <v>14</v>
      </c>
      <c r="J90" t="s">
        <v>14</v>
      </c>
      <c r="K90" t="s">
        <v>14</v>
      </c>
      <c r="L90" t="s">
        <v>1549</v>
      </c>
    </row>
    <row r="91" spans="1:12" ht="18" customHeight="1" x14ac:dyDescent="0.3">
      <c r="A91" t="s">
        <v>1665</v>
      </c>
      <c r="B91" s="4" t="s">
        <v>1666</v>
      </c>
      <c r="C91" s="31">
        <v>5990250.7400000002</v>
      </c>
      <c r="D91" t="s">
        <v>1633</v>
      </c>
      <c r="E91" t="s">
        <v>1647</v>
      </c>
      <c r="F91" t="s">
        <v>600</v>
      </c>
      <c r="G91" t="s">
        <v>1547</v>
      </c>
      <c r="H91" t="s">
        <v>465</v>
      </c>
      <c r="I91" t="s">
        <v>14</v>
      </c>
      <c r="J91" t="s">
        <v>14</v>
      </c>
      <c r="K91" t="s">
        <v>14</v>
      </c>
      <c r="L91" t="s">
        <v>1549</v>
      </c>
    </row>
    <row r="92" spans="1:12" ht="57.6" x14ac:dyDescent="0.3">
      <c r="A92" t="s">
        <v>1667</v>
      </c>
      <c r="B92" s="1" t="s">
        <v>1668</v>
      </c>
      <c r="C92" s="31" t="s">
        <v>1508</v>
      </c>
      <c r="D92" t="s">
        <v>1633</v>
      </c>
      <c r="E92" t="s">
        <v>1647</v>
      </c>
      <c r="F92" t="s">
        <v>600</v>
      </c>
      <c r="G92" t="s">
        <v>1547</v>
      </c>
      <c r="H92" t="s">
        <v>465</v>
      </c>
      <c r="I92" t="s">
        <v>14</v>
      </c>
      <c r="J92" t="s">
        <v>14</v>
      </c>
      <c r="K92" t="s">
        <v>14</v>
      </c>
      <c r="L92" t="s">
        <v>1549</v>
      </c>
    </row>
    <row r="93" spans="1:12" ht="18" customHeight="1" x14ac:dyDescent="0.3">
      <c r="A93" t="s">
        <v>1669</v>
      </c>
      <c r="B93" s="4" t="s">
        <v>1670</v>
      </c>
      <c r="C93" s="31">
        <v>1914962</v>
      </c>
      <c r="D93" t="s">
        <v>1633</v>
      </c>
      <c r="E93" t="s">
        <v>1647</v>
      </c>
      <c r="F93" t="s">
        <v>600</v>
      </c>
      <c r="G93" t="s">
        <v>1547</v>
      </c>
      <c r="H93" t="s">
        <v>465</v>
      </c>
      <c r="I93" t="s">
        <v>14</v>
      </c>
      <c r="J93" t="s">
        <v>14</v>
      </c>
      <c r="K93" t="s">
        <v>14</v>
      </c>
      <c r="L93" t="s">
        <v>1549</v>
      </c>
    </row>
    <row r="94" spans="1:12" x14ac:dyDescent="0.3">
      <c r="B94" s="1"/>
    </row>
    <row r="95" spans="1:12" ht="38.549999999999997" customHeight="1" x14ac:dyDescent="0.3"/>
    <row r="96" spans="1:12" x14ac:dyDescent="0.3">
      <c r="B96" s="4" t="s">
        <v>1644</v>
      </c>
    </row>
    <row r="97" spans="1:12" ht="18" customHeight="1" x14ac:dyDescent="0.3">
      <c r="A97" t="s">
        <v>1671</v>
      </c>
      <c r="B97" s="4" t="s">
        <v>1646</v>
      </c>
      <c r="C97" s="20">
        <v>173152</v>
      </c>
      <c r="D97" t="s">
        <v>1633</v>
      </c>
      <c r="E97" t="s">
        <v>1672</v>
      </c>
      <c r="F97" t="s">
        <v>600</v>
      </c>
      <c r="G97" t="s">
        <v>1547</v>
      </c>
      <c r="H97" t="s">
        <v>465</v>
      </c>
      <c r="I97" t="s">
        <v>14</v>
      </c>
      <c r="J97" t="s">
        <v>14</v>
      </c>
      <c r="K97" t="s">
        <v>14</v>
      </c>
      <c r="L97" t="s">
        <v>1549</v>
      </c>
    </row>
    <row r="98" spans="1:12" ht="28.8" x14ac:dyDescent="0.3">
      <c r="A98" t="s">
        <v>1673</v>
      </c>
      <c r="B98" s="1" t="s">
        <v>1649</v>
      </c>
      <c r="C98" s="20">
        <v>261915</v>
      </c>
      <c r="D98" t="s">
        <v>1633</v>
      </c>
      <c r="E98" t="s">
        <v>1672</v>
      </c>
      <c r="F98" t="s">
        <v>600</v>
      </c>
      <c r="G98" t="s">
        <v>1547</v>
      </c>
      <c r="H98" t="s">
        <v>465</v>
      </c>
      <c r="I98" t="s">
        <v>14</v>
      </c>
      <c r="J98" t="s">
        <v>14</v>
      </c>
      <c r="K98" t="s">
        <v>14</v>
      </c>
      <c r="L98" t="s">
        <v>1549</v>
      </c>
    </row>
    <row r="99" spans="1:12" ht="57.6" x14ac:dyDescent="0.3">
      <c r="A99" t="s">
        <v>1674</v>
      </c>
      <c r="B99" s="1" t="s">
        <v>1651</v>
      </c>
      <c r="C99" s="20">
        <v>43654002.210000001</v>
      </c>
      <c r="D99" t="s">
        <v>1633</v>
      </c>
      <c r="E99" t="s">
        <v>1672</v>
      </c>
      <c r="F99" t="s">
        <v>600</v>
      </c>
      <c r="G99" t="s">
        <v>1547</v>
      </c>
      <c r="H99" t="s">
        <v>465</v>
      </c>
      <c r="I99" t="s">
        <v>14</v>
      </c>
      <c r="J99" t="s">
        <v>14</v>
      </c>
      <c r="K99" t="s">
        <v>14</v>
      </c>
      <c r="L99" t="s">
        <v>1549</v>
      </c>
    </row>
    <row r="100" spans="1:12" ht="28.8" x14ac:dyDescent="0.3">
      <c r="A100" t="s">
        <v>1675</v>
      </c>
      <c r="B100" s="1" t="s">
        <v>1653</v>
      </c>
      <c r="C100" s="20">
        <v>1080494.5100000002</v>
      </c>
      <c r="D100" t="s">
        <v>1633</v>
      </c>
      <c r="E100" t="s">
        <v>1672</v>
      </c>
      <c r="F100" t="s">
        <v>600</v>
      </c>
      <c r="G100" t="s">
        <v>1547</v>
      </c>
      <c r="H100" t="s">
        <v>465</v>
      </c>
      <c r="I100" t="s">
        <v>14</v>
      </c>
      <c r="J100" t="s">
        <v>14</v>
      </c>
      <c r="K100" t="s">
        <v>14</v>
      </c>
      <c r="L100" t="s">
        <v>1549</v>
      </c>
    </row>
    <row r="101" spans="1:12" x14ac:dyDescent="0.3">
      <c r="A101" t="s">
        <v>1676</v>
      </c>
      <c r="B101" s="4" t="s">
        <v>1655</v>
      </c>
      <c r="C101" s="29">
        <f>SUM(C97:C100)</f>
        <v>45169563.719999999</v>
      </c>
      <c r="D101" t="s">
        <v>1633</v>
      </c>
      <c r="E101" t="s">
        <v>1672</v>
      </c>
      <c r="F101" t="s">
        <v>600</v>
      </c>
      <c r="G101" t="s">
        <v>1547</v>
      </c>
      <c r="H101" t="s">
        <v>465</v>
      </c>
      <c r="I101" t="s">
        <v>14</v>
      </c>
      <c r="J101" t="s">
        <v>14</v>
      </c>
      <c r="K101" t="s">
        <v>14</v>
      </c>
      <c r="L101" t="s">
        <v>1549</v>
      </c>
    </row>
    <row r="102" spans="1:12" ht="18" customHeight="1" x14ac:dyDescent="0.3">
      <c r="B102" s="4" t="s">
        <v>1656</v>
      </c>
      <c r="C102" s="30"/>
    </row>
    <row r="103" spans="1:12" x14ac:dyDescent="0.3">
      <c r="A103" t="s">
        <v>1677</v>
      </c>
      <c r="B103" s="1" t="s">
        <v>1658</v>
      </c>
      <c r="C103" s="20">
        <v>16236415.5</v>
      </c>
      <c r="D103" t="s">
        <v>1633</v>
      </c>
      <c r="E103" t="s">
        <v>1672</v>
      </c>
      <c r="F103" t="s">
        <v>600</v>
      </c>
      <c r="G103" t="s">
        <v>1547</v>
      </c>
      <c r="H103" t="s">
        <v>465</v>
      </c>
      <c r="I103" t="s">
        <v>14</v>
      </c>
      <c r="J103" t="s">
        <v>14</v>
      </c>
      <c r="K103" t="s">
        <v>14</v>
      </c>
      <c r="L103" t="s">
        <v>1549</v>
      </c>
    </row>
    <row r="104" spans="1:12" x14ac:dyDescent="0.3">
      <c r="B104" s="1" t="s">
        <v>1660</v>
      </c>
      <c r="C104" s="30"/>
    </row>
    <row r="105" spans="1:12" ht="43.2" x14ac:dyDescent="0.3">
      <c r="A105" t="s">
        <v>1678</v>
      </c>
      <c r="B105" s="1" t="s">
        <v>1662</v>
      </c>
      <c r="C105" s="20">
        <v>1286620</v>
      </c>
      <c r="D105" t="s">
        <v>1633</v>
      </c>
      <c r="E105" t="s">
        <v>1672</v>
      </c>
      <c r="F105" t="s">
        <v>600</v>
      </c>
      <c r="G105" t="s">
        <v>1547</v>
      </c>
      <c r="H105" t="s">
        <v>465</v>
      </c>
      <c r="I105" t="s">
        <v>14</v>
      </c>
      <c r="J105" t="s">
        <v>14</v>
      </c>
      <c r="K105" t="s">
        <v>14</v>
      </c>
      <c r="L105" t="s">
        <v>1549</v>
      </c>
    </row>
    <row r="106" spans="1:12" ht="18" customHeight="1" x14ac:dyDescent="0.3">
      <c r="A106" t="s">
        <v>1679</v>
      </c>
      <c r="B106" s="4" t="s">
        <v>1664</v>
      </c>
      <c r="C106" s="29">
        <f>SUM(C103:C105)</f>
        <v>17523035.5</v>
      </c>
      <c r="D106" t="s">
        <v>1633</v>
      </c>
      <c r="E106" t="s">
        <v>1672</v>
      </c>
      <c r="F106" t="s">
        <v>600</v>
      </c>
      <c r="G106" t="s">
        <v>1547</v>
      </c>
      <c r="H106" t="s">
        <v>465</v>
      </c>
      <c r="I106" t="s">
        <v>14</v>
      </c>
      <c r="J106" t="s">
        <v>14</v>
      </c>
      <c r="K106" t="s">
        <v>14</v>
      </c>
      <c r="L106" t="s">
        <v>1549</v>
      </c>
    </row>
    <row r="107" spans="1:12" ht="18" customHeight="1" x14ac:dyDescent="0.3">
      <c r="A107" t="s">
        <v>1680</v>
      </c>
      <c r="B107" s="4" t="s">
        <v>1666</v>
      </c>
      <c r="C107" s="31">
        <v>10063295.26</v>
      </c>
      <c r="D107" t="s">
        <v>1633</v>
      </c>
      <c r="E107" t="s">
        <v>1672</v>
      </c>
      <c r="F107" t="s">
        <v>600</v>
      </c>
      <c r="G107" t="s">
        <v>1547</v>
      </c>
      <c r="H107" t="s">
        <v>465</v>
      </c>
      <c r="I107" t="s">
        <v>14</v>
      </c>
      <c r="J107" t="s">
        <v>14</v>
      </c>
      <c r="K107" t="s">
        <v>14</v>
      </c>
      <c r="L107" t="s">
        <v>1549</v>
      </c>
    </row>
    <row r="108" spans="1:12" ht="57.6" x14ac:dyDescent="0.3">
      <c r="A108" t="s">
        <v>1681</v>
      </c>
      <c r="B108" s="1" t="s">
        <v>1668</v>
      </c>
      <c r="C108" s="31" t="s">
        <v>1508</v>
      </c>
      <c r="D108" t="s">
        <v>1633</v>
      </c>
      <c r="E108" t="s">
        <v>1672</v>
      </c>
      <c r="F108" t="s">
        <v>600</v>
      </c>
      <c r="G108" t="s">
        <v>1547</v>
      </c>
      <c r="H108" t="s">
        <v>465</v>
      </c>
      <c r="I108" t="s">
        <v>14</v>
      </c>
      <c r="J108" t="s">
        <v>14</v>
      </c>
      <c r="K108" t="s">
        <v>14</v>
      </c>
      <c r="L108" t="s">
        <v>1549</v>
      </c>
    </row>
    <row r="109" spans="1:12" ht="18" customHeight="1" x14ac:dyDescent="0.3">
      <c r="A109" t="s">
        <v>1682</v>
      </c>
      <c r="B109" s="4" t="s">
        <v>1670</v>
      </c>
      <c r="C109" s="31">
        <v>4800169</v>
      </c>
      <c r="D109" t="s">
        <v>1633</v>
      </c>
      <c r="E109" t="s">
        <v>1672</v>
      </c>
      <c r="F109" t="s">
        <v>600</v>
      </c>
      <c r="G109" t="s">
        <v>1547</v>
      </c>
      <c r="H109" t="s">
        <v>465</v>
      </c>
      <c r="I109" t="s">
        <v>14</v>
      </c>
      <c r="J109" t="s">
        <v>14</v>
      </c>
      <c r="K109" t="s">
        <v>14</v>
      </c>
      <c r="L109" t="s">
        <v>1549</v>
      </c>
    </row>
    <row r="110" spans="1:12" x14ac:dyDescent="0.3">
      <c r="B110" s="1"/>
    </row>
    <row r="125" spans="1:12" ht="18" customHeight="1" x14ac:dyDescent="0.3"/>
    <row r="126" spans="1:12" ht="28.8" x14ac:dyDescent="0.3">
      <c r="A126" t="s">
        <v>1683</v>
      </c>
      <c r="B126" s="1" t="s">
        <v>1684</v>
      </c>
      <c r="C126">
        <v>1267</v>
      </c>
      <c r="D126" t="s">
        <v>1633</v>
      </c>
      <c r="E126" t="s">
        <v>1685</v>
      </c>
      <c r="F126" t="s">
        <v>600</v>
      </c>
      <c r="G126" t="s">
        <v>1547</v>
      </c>
      <c r="H126" t="s">
        <v>720</v>
      </c>
      <c r="I126" t="s">
        <v>14</v>
      </c>
      <c r="J126" t="s">
        <v>599</v>
      </c>
      <c r="K126" t="s">
        <v>14</v>
      </c>
      <c r="L126" t="s">
        <v>399</v>
      </c>
    </row>
    <row r="127" spans="1:12" ht="28.8" x14ac:dyDescent="0.3">
      <c r="A127" t="s">
        <v>1686</v>
      </c>
      <c r="B127" s="1" t="s">
        <v>1687</v>
      </c>
      <c r="C127">
        <v>1062</v>
      </c>
      <c r="D127" t="s">
        <v>1633</v>
      </c>
      <c r="E127" t="s">
        <v>1685</v>
      </c>
      <c r="F127" t="s">
        <v>600</v>
      </c>
      <c r="G127" t="s">
        <v>1547</v>
      </c>
      <c r="H127" t="s">
        <v>720</v>
      </c>
      <c r="I127" t="s">
        <v>14</v>
      </c>
      <c r="J127" t="s">
        <v>599</v>
      </c>
      <c r="K127" t="s">
        <v>14</v>
      </c>
      <c r="L127" t="s">
        <v>399</v>
      </c>
    </row>
    <row r="128" spans="1:12" ht="28.8" x14ac:dyDescent="0.3">
      <c r="A128" t="s">
        <v>1688</v>
      </c>
      <c r="B128" s="1" t="s">
        <v>1689</v>
      </c>
      <c r="C128">
        <v>719</v>
      </c>
      <c r="D128" t="s">
        <v>1633</v>
      </c>
      <c r="E128" t="s">
        <v>1685</v>
      </c>
      <c r="F128" t="s">
        <v>600</v>
      </c>
      <c r="G128" t="s">
        <v>1547</v>
      </c>
      <c r="H128" t="s">
        <v>720</v>
      </c>
      <c r="I128" t="s">
        <v>14</v>
      </c>
      <c r="J128" t="s">
        <v>599</v>
      </c>
      <c r="K128" t="s">
        <v>14</v>
      </c>
      <c r="L128" t="s">
        <v>399</v>
      </c>
    </row>
    <row r="129" spans="1:12" ht="28.8" x14ac:dyDescent="0.3">
      <c r="A129" t="s">
        <v>1690</v>
      </c>
      <c r="B129" s="1" t="s">
        <v>1691</v>
      </c>
      <c r="C129">
        <v>719</v>
      </c>
      <c r="D129" t="s">
        <v>1633</v>
      </c>
      <c r="E129" t="s">
        <v>1685</v>
      </c>
      <c r="F129" t="s">
        <v>600</v>
      </c>
      <c r="G129" t="s">
        <v>1547</v>
      </c>
      <c r="H129" t="s">
        <v>720</v>
      </c>
      <c r="I129" t="s">
        <v>14</v>
      </c>
      <c r="J129" t="s">
        <v>599</v>
      </c>
      <c r="K129" t="s">
        <v>14</v>
      </c>
      <c r="L129" t="s">
        <v>399</v>
      </c>
    </row>
    <row r="130" spans="1:12" ht="28.8" x14ac:dyDescent="0.3">
      <c r="A130" t="s">
        <v>1692</v>
      </c>
      <c r="B130" s="1" t="s">
        <v>1693</v>
      </c>
      <c r="C130">
        <v>708</v>
      </c>
      <c r="D130" t="s">
        <v>1633</v>
      </c>
      <c r="E130" t="s">
        <v>1685</v>
      </c>
      <c r="F130" t="s">
        <v>600</v>
      </c>
      <c r="G130" t="s">
        <v>1547</v>
      </c>
      <c r="H130" t="s">
        <v>720</v>
      </c>
      <c r="I130" t="s">
        <v>14</v>
      </c>
      <c r="J130" t="s">
        <v>599</v>
      </c>
      <c r="K130" t="s">
        <v>14</v>
      </c>
      <c r="L130" t="s">
        <v>399</v>
      </c>
    </row>
    <row r="131" spans="1:12" ht="28.8" x14ac:dyDescent="0.3">
      <c r="A131" t="s">
        <v>1694</v>
      </c>
      <c r="B131" s="1" t="s">
        <v>1695</v>
      </c>
      <c r="C131">
        <v>516</v>
      </c>
      <c r="D131" t="s">
        <v>1633</v>
      </c>
      <c r="E131" t="s">
        <v>1685</v>
      </c>
      <c r="F131" t="s">
        <v>600</v>
      </c>
      <c r="G131" t="s">
        <v>1547</v>
      </c>
      <c r="H131" t="s">
        <v>720</v>
      </c>
      <c r="I131" t="s">
        <v>14</v>
      </c>
      <c r="J131" t="s">
        <v>599</v>
      </c>
      <c r="K131" t="s">
        <v>14</v>
      </c>
      <c r="L131" t="s">
        <v>399</v>
      </c>
    </row>
    <row r="132" spans="1:12" ht="28.8" x14ac:dyDescent="0.3">
      <c r="A132" t="s">
        <v>1696</v>
      </c>
      <c r="B132" s="1" t="s">
        <v>1697</v>
      </c>
      <c r="C132">
        <v>200</v>
      </c>
      <c r="D132" t="s">
        <v>1633</v>
      </c>
      <c r="E132" t="s">
        <v>1685</v>
      </c>
      <c r="F132" t="s">
        <v>600</v>
      </c>
      <c r="G132" t="s">
        <v>1547</v>
      </c>
      <c r="H132" t="s">
        <v>720</v>
      </c>
      <c r="I132" t="s">
        <v>14</v>
      </c>
      <c r="J132" t="s">
        <v>599</v>
      </c>
      <c r="K132" t="s">
        <v>14</v>
      </c>
      <c r="L132" t="s">
        <v>399</v>
      </c>
    </row>
    <row r="133" spans="1:12" ht="15.6" customHeight="1" x14ac:dyDescent="0.3">
      <c r="A133" t="s">
        <v>1698</v>
      </c>
      <c r="B133" s="1" t="s">
        <v>1699</v>
      </c>
      <c r="C133">
        <v>224</v>
      </c>
      <c r="D133" t="s">
        <v>1633</v>
      </c>
      <c r="E133" t="s">
        <v>1685</v>
      </c>
      <c r="F133" t="s">
        <v>600</v>
      </c>
      <c r="G133" t="s">
        <v>1547</v>
      </c>
      <c r="H133" t="s">
        <v>720</v>
      </c>
      <c r="I133" t="s">
        <v>14</v>
      </c>
      <c r="J133" t="s">
        <v>599</v>
      </c>
      <c r="K133" t="s">
        <v>14</v>
      </c>
      <c r="L133" t="s">
        <v>399</v>
      </c>
    </row>
    <row r="134" spans="1:12" ht="15.6" customHeight="1" x14ac:dyDescent="0.3">
      <c r="B134" s="1"/>
    </row>
    <row r="135" spans="1:12" ht="72" x14ac:dyDescent="0.3">
      <c r="A135" t="s">
        <v>1700</v>
      </c>
      <c r="B135" s="1" t="s">
        <v>1701</v>
      </c>
      <c r="C135" s="32">
        <v>0.78900000000000003</v>
      </c>
      <c r="D135" t="s">
        <v>1633</v>
      </c>
      <c r="E135" t="s">
        <v>1685</v>
      </c>
      <c r="F135" t="s">
        <v>600</v>
      </c>
      <c r="G135" t="s">
        <v>1547</v>
      </c>
      <c r="H135" t="s">
        <v>720</v>
      </c>
      <c r="I135" t="s">
        <v>14</v>
      </c>
      <c r="J135" t="s">
        <v>599</v>
      </c>
      <c r="K135" t="s">
        <v>14</v>
      </c>
      <c r="L135" t="s">
        <v>727</v>
      </c>
    </row>
    <row r="136" spans="1:12" x14ac:dyDescent="0.3">
      <c r="B136" s="1"/>
    </row>
    <row r="137" spans="1:12" ht="57.6" x14ac:dyDescent="0.3">
      <c r="A137" t="s">
        <v>1702</v>
      </c>
      <c r="B137" s="1" t="s">
        <v>1703</v>
      </c>
      <c r="C137" s="33">
        <v>35830.508859527115</v>
      </c>
      <c r="D137" t="s">
        <v>1633</v>
      </c>
      <c r="E137" t="s">
        <v>1685</v>
      </c>
      <c r="F137" t="s">
        <v>600</v>
      </c>
      <c r="G137" t="s">
        <v>1547</v>
      </c>
      <c r="H137" t="s">
        <v>720</v>
      </c>
      <c r="I137" t="s">
        <v>14</v>
      </c>
      <c r="J137" t="s">
        <v>599</v>
      </c>
      <c r="K137" t="s">
        <v>14</v>
      </c>
      <c r="L137" t="s">
        <v>1549</v>
      </c>
    </row>
    <row r="138" spans="1:12" ht="28.8" x14ac:dyDescent="0.3">
      <c r="A138" t="s">
        <v>1704</v>
      </c>
      <c r="B138" s="1" t="s">
        <v>1705</v>
      </c>
      <c r="C138" s="33">
        <v>28472.583884180793</v>
      </c>
      <c r="D138" t="s">
        <v>1633</v>
      </c>
      <c r="E138" t="s">
        <v>1685</v>
      </c>
      <c r="F138" t="s">
        <v>600</v>
      </c>
      <c r="G138" t="s">
        <v>1547</v>
      </c>
      <c r="H138" t="s">
        <v>720</v>
      </c>
      <c r="I138" t="s">
        <v>14</v>
      </c>
      <c r="J138" t="s">
        <v>599</v>
      </c>
      <c r="K138" t="s">
        <v>14</v>
      </c>
      <c r="L138" t="s">
        <v>1549</v>
      </c>
    </row>
    <row r="139" spans="1:12" ht="43.2" x14ac:dyDescent="0.3">
      <c r="A139" t="s">
        <v>1706</v>
      </c>
      <c r="B139" s="1" t="s">
        <v>1707</v>
      </c>
      <c r="C139" s="33">
        <v>8348.0368217054256</v>
      </c>
      <c r="D139" t="s">
        <v>1633</v>
      </c>
      <c r="E139" t="s">
        <v>1685</v>
      </c>
      <c r="F139" t="s">
        <v>600</v>
      </c>
      <c r="G139" t="s">
        <v>1547</v>
      </c>
      <c r="H139" t="s">
        <v>720</v>
      </c>
      <c r="I139" t="s">
        <v>14</v>
      </c>
      <c r="J139" t="s">
        <v>599</v>
      </c>
      <c r="K139" t="s">
        <v>14</v>
      </c>
      <c r="L139" t="s">
        <v>1549</v>
      </c>
    </row>
    <row r="140" spans="1:12" ht="43.2" x14ac:dyDescent="0.3">
      <c r="A140" t="s">
        <v>1708</v>
      </c>
      <c r="B140" s="1" t="s">
        <v>1709</v>
      </c>
      <c r="C140" s="33">
        <v>3390.9497487437184</v>
      </c>
      <c r="D140" t="s">
        <v>1633</v>
      </c>
      <c r="E140" t="s">
        <v>1685</v>
      </c>
      <c r="F140" t="s">
        <v>600</v>
      </c>
      <c r="G140" t="s">
        <v>1547</v>
      </c>
      <c r="H140" t="s">
        <v>720</v>
      </c>
      <c r="I140" t="s">
        <v>14</v>
      </c>
      <c r="J140" t="s">
        <v>599</v>
      </c>
      <c r="K140" t="s">
        <v>14</v>
      </c>
      <c r="L140" t="s">
        <v>1549</v>
      </c>
    </row>
    <row r="141" spans="1:12" x14ac:dyDescent="0.3">
      <c r="B141" s="1"/>
    </row>
    <row r="142" spans="1:12" x14ac:dyDescent="0.3">
      <c r="B142" s="1"/>
    </row>
    <row r="144" spans="1:12" ht="28.8" x14ac:dyDescent="0.3">
      <c r="A144" t="s">
        <v>1710</v>
      </c>
      <c r="B144" s="1" t="s">
        <v>1684</v>
      </c>
      <c r="C144">
        <v>4978</v>
      </c>
      <c r="D144" t="s">
        <v>1633</v>
      </c>
      <c r="E144" t="s">
        <v>1685</v>
      </c>
      <c r="F144" t="s">
        <v>600</v>
      </c>
      <c r="G144" t="s">
        <v>1547</v>
      </c>
      <c r="H144" t="s">
        <v>465</v>
      </c>
      <c r="I144" t="s">
        <v>14</v>
      </c>
      <c r="J144" t="s">
        <v>599</v>
      </c>
      <c r="K144" t="s">
        <v>14</v>
      </c>
      <c r="L144" t="s">
        <v>399</v>
      </c>
    </row>
    <row r="145" spans="1:12" ht="28.8" x14ac:dyDescent="0.3">
      <c r="A145" t="s">
        <v>1711</v>
      </c>
      <c r="B145" s="1" t="s">
        <v>1687</v>
      </c>
      <c r="C145">
        <v>3653</v>
      </c>
      <c r="D145" t="s">
        <v>1633</v>
      </c>
      <c r="E145" t="s">
        <v>1685</v>
      </c>
      <c r="F145" t="s">
        <v>600</v>
      </c>
      <c r="G145" t="s">
        <v>1547</v>
      </c>
      <c r="H145" t="s">
        <v>465</v>
      </c>
      <c r="I145" t="s">
        <v>14</v>
      </c>
      <c r="J145" t="s">
        <v>599</v>
      </c>
      <c r="K145" t="s">
        <v>14</v>
      </c>
      <c r="L145" t="s">
        <v>399</v>
      </c>
    </row>
    <row r="146" spans="1:12" ht="28.8" x14ac:dyDescent="0.3">
      <c r="A146" t="s">
        <v>1712</v>
      </c>
      <c r="B146" s="1" t="s">
        <v>1689</v>
      </c>
      <c r="C146">
        <v>2587</v>
      </c>
      <c r="D146" t="s">
        <v>1633</v>
      </c>
      <c r="E146" t="s">
        <v>1685</v>
      </c>
      <c r="F146" t="s">
        <v>600</v>
      </c>
      <c r="G146" t="s">
        <v>1547</v>
      </c>
      <c r="H146" t="s">
        <v>465</v>
      </c>
      <c r="I146" t="s">
        <v>14</v>
      </c>
      <c r="J146" t="s">
        <v>599</v>
      </c>
      <c r="K146" t="s">
        <v>14</v>
      </c>
      <c r="L146" t="s">
        <v>399</v>
      </c>
    </row>
    <row r="147" spans="1:12" ht="28.8" x14ac:dyDescent="0.3">
      <c r="A147" t="s">
        <v>1713</v>
      </c>
      <c r="B147" s="1" t="s">
        <v>1691</v>
      </c>
      <c r="C147">
        <v>2584</v>
      </c>
      <c r="D147" t="s">
        <v>1633</v>
      </c>
      <c r="E147" t="s">
        <v>1685</v>
      </c>
      <c r="F147" t="s">
        <v>600</v>
      </c>
      <c r="G147" t="s">
        <v>1547</v>
      </c>
      <c r="H147" t="s">
        <v>465</v>
      </c>
      <c r="I147" t="s">
        <v>14</v>
      </c>
      <c r="J147" t="s">
        <v>599</v>
      </c>
      <c r="K147" t="s">
        <v>14</v>
      </c>
      <c r="L147" t="s">
        <v>399</v>
      </c>
    </row>
    <row r="148" spans="1:12" ht="28.8" x14ac:dyDescent="0.3">
      <c r="A148" t="s">
        <v>1714</v>
      </c>
      <c r="B148" s="1" t="s">
        <v>1693</v>
      </c>
      <c r="C148">
        <v>2544</v>
      </c>
      <c r="D148" t="s">
        <v>1633</v>
      </c>
      <c r="E148" t="s">
        <v>1685</v>
      </c>
      <c r="F148" t="s">
        <v>600</v>
      </c>
      <c r="G148" t="s">
        <v>1547</v>
      </c>
      <c r="H148" t="s">
        <v>465</v>
      </c>
      <c r="I148" t="s">
        <v>14</v>
      </c>
      <c r="J148" t="s">
        <v>599</v>
      </c>
      <c r="K148" t="s">
        <v>14</v>
      </c>
      <c r="L148" t="s">
        <v>399</v>
      </c>
    </row>
    <row r="149" spans="1:12" ht="28.8" x14ac:dyDescent="0.3">
      <c r="A149" t="s">
        <v>1715</v>
      </c>
      <c r="B149" s="1" t="s">
        <v>1695</v>
      </c>
      <c r="C149">
        <v>1841</v>
      </c>
      <c r="D149" t="s">
        <v>1633</v>
      </c>
      <c r="E149" t="s">
        <v>1685</v>
      </c>
      <c r="F149" t="s">
        <v>600</v>
      </c>
      <c r="G149" t="s">
        <v>1547</v>
      </c>
      <c r="H149" t="s">
        <v>465</v>
      </c>
      <c r="I149" t="s">
        <v>14</v>
      </c>
      <c r="J149" t="s">
        <v>599</v>
      </c>
      <c r="K149" t="s">
        <v>14</v>
      </c>
      <c r="L149" t="s">
        <v>399</v>
      </c>
    </row>
    <row r="150" spans="1:12" ht="28.8" x14ac:dyDescent="0.3">
      <c r="A150" t="s">
        <v>1716</v>
      </c>
      <c r="B150" s="1" t="s">
        <v>1697</v>
      </c>
      <c r="C150">
        <v>534</v>
      </c>
      <c r="D150" t="s">
        <v>1633</v>
      </c>
      <c r="E150" t="s">
        <v>1685</v>
      </c>
      <c r="F150" t="s">
        <v>600</v>
      </c>
      <c r="G150" t="s">
        <v>1547</v>
      </c>
      <c r="H150" t="s">
        <v>465</v>
      </c>
      <c r="I150" t="s">
        <v>14</v>
      </c>
      <c r="J150" t="s">
        <v>599</v>
      </c>
      <c r="K150" t="s">
        <v>14</v>
      </c>
      <c r="L150" t="s">
        <v>399</v>
      </c>
    </row>
    <row r="151" spans="1:12" ht="15.6" customHeight="1" x14ac:dyDescent="0.3">
      <c r="A151" t="s">
        <v>1717</v>
      </c>
      <c r="B151" s="1" t="s">
        <v>1699</v>
      </c>
      <c r="C151">
        <v>670</v>
      </c>
      <c r="D151" t="s">
        <v>1633</v>
      </c>
      <c r="E151" t="s">
        <v>1685</v>
      </c>
      <c r="F151" t="s">
        <v>600</v>
      </c>
      <c r="G151" t="s">
        <v>1547</v>
      </c>
      <c r="H151" t="s">
        <v>465</v>
      </c>
      <c r="I151" t="s">
        <v>14</v>
      </c>
      <c r="J151" t="s">
        <v>599</v>
      </c>
      <c r="K151" t="s">
        <v>14</v>
      </c>
      <c r="L151" t="s">
        <v>399</v>
      </c>
    </row>
    <row r="152" spans="1:12" ht="15.6" customHeight="1" x14ac:dyDescent="0.3">
      <c r="B152" s="1"/>
    </row>
    <row r="153" spans="1:12" ht="72" x14ac:dyDescent="0.3">
      <c r="A153" t="s">
        <v>1718</v>
      </c>
      <c r="B153" s="1" t="s">
        <v>1701</v>
      </c>
      <c r="C153" s="34">
        <v>0.73721974046410432</v>
      </c>
      <c r="D153" t="s">
        <v>1633</v>
      </c>
      <c r="E153" t="s">
        <v>1685</v>
      </c>
      <c r="F153" t="s">
        <v>600</v>
      </c>
      <c r="G153" t="s">
        <v>1547</v>
      </c>
      <c r="H153" t="s">
        <v>465</v>
      </c>
      <c r="I153" t="s">
        <v>14</v>
      </c>
      <c r="J153" t="s">
        <v>599</v>
      </c>
      <c r="K153" t="s">
        <v>14</v>
      </c>
      <c r="L153" t="s">
        <v>727</v>
      </c>
    </row>
    <row r="154" spans="1:12" x14ac:dyDescent="0.3">
      <c r="B154" s="1"/>
    </row>
    <row r="155" spans="1:12" ht="57.6" x14ac:dyDescent="0.3">
      <c r="A155" t="s">
        <v>1719</v>
      </c>
      <c r="B155" s="1" t="s">
        <v>1703</v>
      </c>
      <c r="C155" s="33">
        <v>32591.363548761601</v>
      </c>
      <c r="D155" t="s">
        <v>1633</v>
      </c>
      <c r="E155" t="s">
        <v>1685</v>
      </c>
      <c r="F155" t="s">
        <v>600</v>
      </c>
      <c r="G155" t="s">
        <v>1547</v>
      </c>
      <c r="H155" t="s">
        <v>465</v>
      </c>
      <c r="I155" t="s">
        <v>14</v>
      </c>
      <c r="J155" t="s">
        <v>599</v>
      </c>
      <c r="K155" t="s">
        <v>14</v>
      </c>
      <c r="L155" t="s">
        <v>1549</v>
      </c>
    </row>
    <row r="156" spans="1:12" ht="28.8" x14ac:dyDescent="0.3">
      <c r="A156" t="s">
        <v>1720</v>
      </c>
      <c r="B156" s="1" t="s">
        <v>1705</v>
      </c>
      <c r="C156" s="33">
        <v>25778.814469339621</v>
      </c>
      <c r="D156" t="s">
        <v>1633</v>
      </c>
      <c r="E156" t="s">
        <v>1685</v>
      </c>
      <c r="F156" t="s">
        <v>600</v>
      </c>
      <c r="G156" t="s">
        <v>1547</v>
      </c>
      <c r="H156" t="s">
        <v>465</v>
      </c>
      <c r="I156" t="s">
        <v>14</v>
      </c>
      <c r="J156" t="s">
        <v>599</v>
      </c>
      <c r="K156" t="s">
        <v>14</v>
      </c>
      <c r="L156" t="s">
        <v>1549</v>
      </c>
    </row>
    <row r="157" spans="1:12" ht="43.2" x14ac:dyDescent="0.3">
      <c r="A157" t="s">
        <v>1721</v>
      </c>
      <c r="B157" s="1" t="s">
        <v>1707</v>
      </c>
      <c r="C157" s="33">
        <v>9416.4136338946228</v>
      </c>
      <c r="D157" t="s">
        <v>1633</v>
      </c>
      <c r="E157" t="s">
        <v>1685</v>
      </c>
      <c r="F157" t="s">
        <v>600</v>
      </c>
      <c r="G157" t="s">
        <v>1547</v>
      </c>
      <c r="H157" t="s">
        <v>465</v>
      </c>
      <c r="I157" t="s">
        <v>14</v>
      </c>
      <c r="J157" t="s">
        <v>599</v>
      </c>
      <c r="K157" t="s">
        <v>14</v>
      </c>
      <c r="L157" t="s">
        <v>1549</v>
      </c>
    </row>
    <row r="158" spans="1:12" ht="43.2" x14ac:dyDescent="0.3">
      <c r="A158" t="s">
        <v>1722</v>
      </c>
      <c r="B158" s="1" t="s">
        <v>1709</v>
      </c>
      <c r="C158" s="33">
        <v>4334.908732764281</v>
      </c>
      <c r="D158" t="s">
        <v>1633</v>
      </c>
      <c r="E158" t="s">
        <v>1685</v>
      </c>
      <c r="F158" t="s">
        <v>600</v>
      </c>
      <c r="G158" t="s">
        <v>1547</v>
      </c>
      <c r="H158" t="s">
        <v>465</v>
      </c>
      <c r="I158" t="s">
        <v>14</v>
      </c>
      <c r="J158" t="s">
        <v>599</v>
      </c>
      <c r="K158" t="s">
        <v>14</v>
      </c>
      <c r="L158" t="s">
        <v>1549</v>
      </c>
    </row>
    <row r="159" spans="1:12" x14ac:dyDescent="0.3">
      <c r="B159" s="1"/>
    </row>
    <row r="160" spans="1:12" x14ac:dyDescent="0.3">
      <c r="B160" s="1"/>
    </row>
    <row r="162" spans="1:12" ht="28.8" x14ac:dyDescent="0.3">
      <c r="A162" t="s">
        <v>1723</v>
      </c>
      <c r="B162" s="1" t="s">
        <v>1684</v>
      </c>
      <c r="C162">
        <v>84</v>
      </c>
      <c r="D162" t="s">
        <v>1633</v>
      </c>
      <c r="E162" t="s">
        <v>1685</v>
      </c>
      <c r="F162" t="s">
        <v>600</v>
      </c>
      <c r="G162" t="s">
        <v>1547</v>
      </c>
      <c r="H162" t="s">
        <v>465</v>
      </c>
      <c r="I162" t="s">
        <v>14</v>
      </c>
      <c r="J162" t="s">
        <v>395</v>
      </c>
      <c r="K162" t="s">
        <v>14</v>
      </c>
      <c r="L162" t="s">
        <v>399</v>
      </c>
    </row>
    <row r="163" spans="1:12" ht="28.8" x14ac:dyDescent="0.3">
      <c r="A163" t="s">
        <v>1724</v>
      </c>
      <c r="B163" s="1" t="s">
        <v>1687</v>
      </c>
      <c r="C163">
        <v>34</v>
      </c>
      <c r="D163" t="s">
        <v>1633</v>
      </c>
      <c r="E163" t="s">
        <v>1685</v>
      </c>
      <c r="F163" t="s">
        <v>600</v>
      </c>
      <c r="G163" t="s">
        <v>1547</v>
      </c>
      <c r="H163" t="s">
        <v>465</v>
      </c>
      <c r="I163" t="s">
        <v>14</v>
      </c>
      <c r="J163" t="s">
        <v>395</v>
      </c>
      <c r="K163" t="s">
        <v>14</v>
      </c>
      <c r="L163" t="s">
        <v>399</v>
      </c>
    </row>
    <row r="164" spans="1:12" ht="28.8" x14ac:dyDescent="0.3">
      <c r="A164" t="s">
        <v>1725</v>
      </c>
      <c r="B164" s="1" t="s">
        <v>1689</v>
      </c>
      <c r="C164">
        <v>20</v>
      </c>
      <c r="D164" t="s">
        <v>1633</v>
      </c>
      <c r="E164" t="s">
        <v>1685</v>
      </c>
      <c r="F164" t="s">
        <v>600</v>
      </c>
      <c r="G164" t="s">
        <v>1547</v>
      </c>
      <c r="H164" t="s">
        <v>465</v>
      </c>
      <c r="I164" t="s">
        <v>14</v>
      </c>
      <c r="J164" t="s">
        <v>395</v>
      </c>
      <c r="K164" t="s">
        <v>14</v>
      </c>
      <c r="L164" t="s">
        <v>399</v>
      </c>
    </row>
    <row r="165" spans="1:12" ht="28.8" x14ac:dyDescent="0.3">
      <c r="A165" t="s">
        <v>1726</v>
      </c>
      <c r="B165" s="1" t="s">
        <v>1691</v>
      </c>
      <c r="C165">
        <v>16</v>
      </c>
      <c r="D165" t="s">
        <v>1633</v>
      </c>
      <c r="E165" t="s">
        <v>1685</v>
      </c>
      <c r="F165" t="s">
        <v>600</v>
      </c>
      <c r="G165" t="s">
        <v>1547</v>
      </c>
      <c r="H165" t="s">
        <v>465</v>
      </c>
      <c r="I165" t="s">
        <v>14</v>
      </c>
      <c r="J165" t="s">
        <v>395</v>
      </c>
      <c r="K165" t="s">
        <v>14</v>
      </c>
      <c r="L165" t="s">
        <v>399</v>
      </c>
    </row>
    <row r="166" spans="1:12" ht="28.8" x14ac:dyDescent="0.3">
      <c r="A166" t="s">
        <v>1727</v>
      </c>
      <c r="B166" s="1" t="s">
        <v>1693</v>
      </c>
      <c r="C166">
        <v>12</v>
      </c>
      <c r="D166" t="s">
        <v>1633</v>
      </c>
      <c r="E166" t="s">
        <v>1685</v>
      </c>
      <c r="F166" t="s">
        <v>600</v>
      </c>
      <c r="G166" t="s">
        <v>1547</v>
      </c>
      <c r="H166" t="s">
        <v>465</v>
      </c>
      <c r="I166" t="s">
        <v>14</v>
      </c>
      <c r="J166" t="s">
        <v>395</v>
      </c>
      <c r="K166" t="s">
        <v>14</v>
      </c>
      <c r="L166" t="s">
        <v>399</v>
      </c>
    </row>
    <row r="167" spans="1:12" ht="28.8" x14ac:dyDescent="0.3">
      <c r="A167" t="s">
        <v>1728</v>
      </c>
      <c r="B167" s="1" t="s">
        <v>1695</v>
      </c>
      <c r="C167">
        <v>13</v>
      </c>
      <c r="D167" t="s">
        <v>1633</v>
      </c>
      <c r="E167" t="s">
        <v>1685</v>
      </c>
      <c r="F167" t="s">
        <v>600</v>
      </c>
      <c r="G167" t="s">
        <v>1547</v>
      </c>
      <c r="H167" t="s">
        <v>465</v>
      </c>
      <c r="I167" t="s">
        <v>14</v>
      </c>
      <c r="J167" t="s">
        <v>395</v>
      </c>
      <c r="K167" t="s">
        <v>14</v>
      </c>
      <c r="L167" t="s">
        <v>399</v>
      </c>
    </row>
    <row r="168" spans="1:12" ht="28.8" x14ac:dyDescent="0.3">
      <c r="A168" t="s">
        <v>1729</v>
      </c>
      <c r="B168" s="1" t="s">
        <v>1697</v>
      </c>
      <c r="C168">
        <v>0</v>
      </c>
      <c r="D168" t="s">
        <v>1633</v>
      </c>
      <c r="E168" t="s">
        <v>1685</v>
      </c>
      <c r="F168" t="s">
        <v>600</v>
      </c>
      <c r="G168" t="s">
        <v>1547</v>
      </c>
      <c r="H168" t="s">
        <v>465</v>
      </c>
      <c r="I168" t="s">
        <v>14</v>
      </c>
      <c r="J168" t="s">
        <v>395</v>
      </c>
      <c r="K168" t="s">
        <v>14</v>
      </c>
      <c r="L168" t="s">
        <v>399</v>
      </c>
    </row>
    <row r="169" spans="1:12" ht="43.2" x14ac:dyDescent="0.3">
      <c r="A169" t="s">
        <v>1730</v>
      </c>
      <c r="B169" s="1" t="s">
        <v>1699</v>
      </c>
      <c r="C169">
        <v>2</v>
      </c>
      <c r="D169" t="s">
        <v>1633</v>
      </c>
      <c r="E169" t="s">
        <v>1685</v>
      </c>
      <c r="F169" t="s">
        <v>600</v>
      </c>
      <c r="G169" t="s">
        <v>1547</v>
      </c>
      <c r="H169" t="s">
        <v>465</v>
      </c>
      <c r="I169" t="s">
        <v>14</v>
      </c>
      <c r="J169" t="s">
        <v>395</v>
      </c>
      <c r="K169" t="s">
        <v>14</v>
      </c>
      <c r="L169" t="s">
        <v>399</v>
      </c>
    </row>
    <row r="170" spans="1:12" ht="15.6" customHeight="1" x14ac:dyDescent="0.3">
      <c r="B170" s="1"/>
    </row>
    <row r="171" spans="1:12" ht="72" x14ac:dyDescent="0.3">
      <c r="A171" t="s">
        <v>1731</v>
      </c>
      <c r="B171" s="1" t="s">
        <v>1701</v>
      </c>
      <c r="C171" s="34">
        <v>0.43100286956495781</v>
      </c>
      <c r="D171" t="s">
        <v>1633</v>
      </c>
      <c r="E171" t="s">
        <v>1685</v>
      </c>
      <c r="F171" t="s">
        <v>600</v>
      </c>
      <c r="G171" t="s">
        <v>1547</v>
      </c>
      <c r="H171" t="s">
        <v>465</v>
      </c>
      <c r="I171" t="s">
        <v>14</v>
      </c>
      <c r="J171" t="s">
        <v>395</v>
      </c>
      <c r="K171" t="s">
        <v>14</v>
      </c>
      <c r="L171" t="s">
        <v>727</v>
      </c>
    </row>
    <row r="172" spans="1:12" x14ac:dyDescent="0.3">
      <c r="B172" s="1"/>
    </row>
    <row r="173" spans="1:12" ht="57.6" x14ac:dyDescent="0.3">
      <c r="A173" t="s">
        <v>1732</v>
      </c>
      <c r="B173" s="1" t="s">
        <v>1703</v>
      </c>
      <c r="C173" s="33">
        <v>7670.1468750000004</v>
      </c>
      <c r="D173" t="s">
        <v>1633</v>
      </c>
      <c r="E173" t="s">
        <v>1685</v>
      </c>
      <c r="F173" t="s">
        <v>600</v>
      </c>
      <c r="G173" t="s">
        <v>1547</v>
      </c>
      <c r="H173" t="s">
        <v>465</v>
      </c>
      <c r="I173" t="s">
        <v>14</v>
      </c>
      <c r="J173" t="s">
        <v>395</v>
      </c>
      <c r="K173" t="s">
        <v>14</v>
      </c>
      <c r="L173" t="s">
        <v>1549</v>
      </c>
    </row>
    <row r="174" spans="1:12" ht="28.8" x14ac:dyDescent="0.3">
      <c r="A174" t="s">
        <v>1733</v>
      </c>
      <c r="B174" s="1" t="s">
        <v>1705</v>
      </c>
      <c r="C174" s="33">
        <v>5054.6958333333332</v>
      </c>
      <c r="D174" t="s">
        <v>1633</v>
      </c>
      <c r="E174" t="s">
        <v>1685</v>
      </c>
      <c r="F174" t="s">
        <v>600</v>
      </c>
      <c r="G174" t="s">
        <v>1547</v>
      </c>
      <c r="H174" t="s">
        <v>465</v>
      </c>
      <c r="I174" t="s">
        <v>14</v>
      </c>
      <c r="J174" t="s">
        <v>395</v>
      </c>
      <c r="K174" t="s">
        <v>14</v>
      </c>
      <c r="L174" t="s">
        <v>1549</v>
      </c>
    </row>
    <row r="175" spans="1:12" ht="43.2" x14ac:dyDescent="0.3">
      <c r="A175" t="s">
        <v>1734</v>
      </c>
      <c r="B175" s="1" t="s">
        <v>1707</v>
      </c>
      <c r="C175" s="33">
        <v>8256.6153846153848</v>
      </c>
      <c r="D175" t="s">
        <v>1633</v>
      </c>
      <c r="E175" t="s">
        <v>1685</v>
      </c>
      <c r="F175" t="s">
        <v>600</v>
      </c>
      <c r="G175" t="s">
        <v>1547</v>
      </c>
      <c r="H175" t="s">
        <v>465</v>
      </c>
      <c r="I175" t="s">
        <v>14</v>
      </c>
      <c r="J175" t="s">
        <v>395</v>
      </c>
      <c r="K175" t="s">
        <v>14</v>
      </c>
      <c r="L175" t="s">
        <v>1549</v>
      </c>
    </row>
    <row r="176" spans="1:12" ht="43.2" x14ac:dyDescent="0.3">
      <c r="A176" t="s">
        <v>1735</v>
      </c>
      <c r="B176" s="1" t="s">
        <v>1709</v>
      </c>
      <c r="C176" s="33">
        <v>4562.8888888888887</v>
      </c>
      <c r="D176" t="s">
        <v>1633</v>
      </c>
      <c r="E176" t="s">
        <v>1685</v>
      </c>
      <c r="F176" t="s">
        <v>600</v>
      </c>
      <c r="G176" t="s">
        <v>1547</v>
      </c>
      <c r="H176" t="s">
        <v>465</v>
      </c>
      <c r="I176" t="s">
        <v>14</v>
      </c>
      <c r="J176" t="s">
        <v>395</v>
      </c>
      <c r="K176" t="s">
        <v>14</v>
      </c>
      <c r="L176" t="s">
        <v>1549</v>
      </c>
    </row>
    <row r="182" spans="2:2" x14ac:dyDescent="0.3">
      <c r="B182" s="1"/>
    </row>
    <row r="183" spans="2:2" x14ac:dyDescent="0.3">
      <c r="B183" s="1"/>
    </row>
    <row r="191" spans="2:2" x14ac:dyDescent="0.3">
      <c r="B191" s="1"/>
    </row>
    <row r="193" spans="1:12" ht="57.6" x14ac:dyDescent="0.3">
      <c r="A193" t="s">
        <v>1736</v>
      </c>
      <c r="B193" s="1" t="s">
        <v>1737</v>
      </c>
      <c r="C193">
        <v>477</v>
      </c>
      <c r="D193" t="s">
        <v>1633</v>
      </c>
      <c r="E193" t="s">
        <v>1738</v>
      </c>
      <c r="F193" t="s">
        <v>600</v>
      </c>
      <c r="G193" t="s">
        <v>1547</v>
      </c>
      <c r="H193" t="s">
        <v>720</v>
      </c>
      <c r="I193" t="s">
        <v>14</v>
      </c>
      <c r="J193" t="s">
        <v>599</v>
      </c>
      <c r="K193" t="s">
        <v>14</v>
      </c>
      <c r="L193" t="s">
        <v>399</v>
      </c>
    </row>
    <row r="194" spans="1:12" x14ac:dyDescent="0.3">
      <c r="B194" s="1"/>
    </row>
    <row r="195" spans="1:12" ht="28.8" x14ac:dyDescent="0.3">
      <c r="A195" t="s">
        <v>1739</v>
      </c>
      <c r="B195" s="1" t="s">
        <v>1740</v>
      </c>
      <c r="C195" s="13">
        <v>20510</v>
      </c>
      <c r="D195" t="s">
        <v>1633</v>
      </c>
      <c r="E195" t="s">
        <v>1738</v>
      </c>
      <c r="F195" t="s">
        <v>600</v>
      </c>
      <c r="G195" t="s">
        <v>1547</v>
      </c>
      <c r="H195" t="s">
        <v>720</v>
      </c>
      <c r="I195" t="s">
        <v>14</v>
      </c>
      <c r="J195" t="s">
        <v>599</v>
      </c>
      <c r="K195" t="s">
        <v>14</v>
      </c>
      <c r="L195" t="s">
        <v>1549</v>
      </c>
    </row>
    <row r="196" spans="1:12" x14ac:dyDescent="0.3">
      <c r="B196" s="1"/>
    </row>
    <row r="197" spans="1:12" ht="28.8" x14ac:dyDescent="0.3">
      <c r="A197" t="s">
        <v>1741</v>
      </c>
      <c r="B197" s="1" t="s">
        <v>1742</v>
      </c>
      <c r="C197">
        <v>75</v>
      </c>
      <c r="D197" t="s">
        <v>1633</v>
      </c>
      <c r="E197" t="s">
        <v>1738</v>
      </c>
      <c r="F197" t="s">
        <v>600</v>
      </c>
      <c r="G197" t="s">
        <v>1547</v>
      </c>
      <c r="H197" t="s">
        <v>720</v>
      </c>
      <c r="I197" t="s">
        <v>14</v>
      </c>
      <c r="J197" t="s">
        <v>599</v>
      </c>
      <c r="K197" t="s">
        <v>14</v>
      </c>
      <c r="L197" t="s">
        <v>399</v>
      </c>
    </row>
    <row r="198" spans="1:12" x14ac:dyDescent="0.3">
      <c r="B198" s="1"/>
    </row>
    <row r="199" spans="1:12" ht="43.2" x14ac:dyDescent="0.3">
      <c r="A199" t="s">
        <v>1743</v>
      </c>
      <c r="B199" s="1" t="s">
        <v>1744</v>
      </c>
      <c r="C199" s="13">
        <v>19319</v>
      </c>
      <c r="D199" t="s">
        <v>1633</v>
      </c>
      <c r="E199" t="s">
        <v>1738</v>
      </c>
      <c r="F199" t="s">
        <v>600</v>
      </c>
      <c r="G199" t="s">
        <v>1547</v>
      </c>
      <c r="H199" t="s">
        <v>720</v>
      </c>
      <c r="I199" t="s">
        <v>14</v>
      </c>
      <c r="J199" t="s">
        <v>599</v>
      </c>
      <c r="K199" t="s">
        <v>14</v>
      </c>
      <c r="L199" t="s">
        <v>1549</v>
      </c>
    </row>
    <row r="200" spans="1:12" x14ac:dyDescent="0.3">
      <c r="B200" s="1"/>
    </row>
    <row r="201" spans="1:12" ht="18" customHeight="1" x14ac:dyDescent="0.3"/>
    <row r="202" spans="1:12" ht="57.6" x14ac:dyDescent="0.3">
      <c r="A202" t="s">
        <v>1745</v>
      </c>
      <c r="B202" s="1" t="s">
        <v>1737</v>
      </c>
      <c r="C202" s="13">
        <v>1994</v>
      </c>
      <c r="D202" t="s">
        <v>1633</v>
      </c>
      <c r="E202" t="s">
        <v>1738</v>
      </c>
      <c r="F202" t="s">
        <v>600</v>
      </c>
      <c r="G202" t="s">
        <v>1547</v>
      </c>
      <c r="H202" t="s">
        <v>465</v>
      </c>
      <c r="I202" t="s">
        <v>14</v>
      </c>
      <c r="J202" t="s">
        <v>599</v>
      </c>
      <c r="K202" t="s">
        <v>14</v>
      </c>
      <c r="L202" t="s">
        <v>399</v>
      </c>
    </row>
    <row r="203" spans="1:12" x14ac:dyDescent="0.3">
      <c r="B203" s="1"/>
    </row>
    <row r="204" spans="1:12" ht="28.8" x14ac:dyDescent="0.3">
      <c r="A204" t="s">
        <v>1746</v>
      </c>
      <c r="B204" s="1" t="s">
        <v>1740</v>
      </c>
      <c r="C204" s="13">
        <v>18021</v>
      </c>
      <c r="D204" t="s">
        <v>1633</v>
      </c>
      <c r="E204" t="s">
        <v>1738</v>
      </c>
      <c r="F204" t="s">
        <v>600</v>
      </c>
      <c r="G204" t="s">
        <v>1547</v>
      </c>
      <c r="H204" t="s">
        <v>465</v>
      </c>
      <c r="I204" t="s">
        <v>14</v>
      </c>
      <c r="J204" t="s">
        <v>599</v>
      </c>
      <c r="K204" t="s">
        <v>14</v>
      </c>
      <c r="L204" t="s">
        <v>1549</v>
      </c>
    </row>
    <row r="205" spans="1:12" x14ac:dyDescent="0.3">
      <c r="B205" s="1"/>
    </row>
    <row r="206" spans="1:12" ht="28.8" x14ac:dyDescent="0.3">
      <c r="A206" t="s">
        <v>1747</v>
      </c>
      <c r="B206" s="1" t="s">
        <v>1742</v>
      </c>
      <c r="C206">
        <v>251</v>
      </c>
      <c r="D206" t="s">
        <v>1633</v>
      </c>
      <c r="E206" t="s">
        <v>1738</v>
      </c>
      <c r="F206" t="s">
        <v>600</v>
      </c>
      <c r="G206" t="s">
        <v>1547</v>
      </c>
      <c r="H206" t="s">
        <v>465</v>
      </c>
      <c r="I206" t="s">
        <v>14</v>
      </c>
      <c r="J206" t="s">
        <v>599</v>
      </c>
      <c r="K206" t="s">
        <v>14</v>
      </c>
      <c r="L206" t="s">
        <v>399</v>
      </c>
    </row>
    <row r="207" spans="1:12" x14ac:dyDescent="0.3">
      <c r="B207" s="1"/>
    </row>
    <row r="208" spans="1:12" ht="43.2" x14ac:dyDescent="0.3">
      <c r="A208" t="s">
        <v>1748</v>
      </c>
      <c r="B208" s="1" t="s">
        <v>1744</v>
      </c>
      <c r="C208" s="13">
        <v>19061</v>
      </c>
      <c r="D208" t="s">
        <v>1633</v>
      </c>
      <c r="E208" t="s">
        <v>1738</v>
      </c>
      <c r="F208" t="s">
        <v>600</v>
      </c>
      <c r="G208" t="s">
        <v>1547</v>
      </c>
      <c r="H208" t="s">
        <v>465</v>
      </c>
      <c r="I208" t="s">
        <v>14</v>
      </c>
      <c r="J208" t="s">
        <v>599</v>
      </c>
      <c r="K208" t="s">
        <v>14</v>
      </c>
      <c r="L208" t="s">
        <v>1549</v>
      </c>
    </row>
    <row r="209" spans="1:12" x14ac:dyDescent="0.3">
      <c r="B209" s="1"/>
    </row>
    <row r="210" spans="1:12" ht="18" customHeight="1" x14ac:dyDescent="0.3"/>
    <row r="211" spans="1:12" ht="57.6" x14ac:dyDescent="0.3">
      <c r="A211" t="s">
        <v>1749</v>
      </c>
      <c r="B211" s="1" t="s">
        <v>1737</v>
      </c>
      <c r="C211">
        <v>8</v>
      </c>
      <c r="D211" t="s">
        <v>1633</v>
      </c>
      <c r="E211" t="s">
        <v>1738</v>
      </c>
      <c r="F211" t="s">
        <v>600</v>
      </c>
      <c r="G211" t="s">
        <v>1547</v>
      </c>
      <c r="H211" t="s">
        <v>465</v>
      </c>
      <c r="I211" t="s">
        <v>14</v>
      </c>
      <c r="J211" t="s">
        <v>599</v>
      </c>
      <c r="K211" t="s">
        <v>14</v>
      </c>
      <c r="L211" t="s">
        <v>399</v>
      </c>
    </row>
    <row r="212" spans="1:12" x14ac:dyDescent="0.3">
      <c r="B212" s="1"/>
    </row>
    <row r="213" spans="1:12" ht="28.8" x14ac:dyDescent="0.3">
      <c r="A213" t="s">
        <v>1750</v>
      </c>
      <c r="B213" s="1" t="s">
        <v>1740</v>
      </c>
      <c r="C213" s="13">
        <v>8406</v>
      </c>
      <c r="D213" t="s">
        <v>1633</v>
      </c>
      <c r="E213" t="s">
        <v>1738</v>
      </c>
      <c r="F213" t="s">
        <v>600</v>
      </c>
      <c r="G213" t="s">
        <v>1547</v>
      </c>
      <c r="H213" t="s">
        <v>465</v>
      </c>
      <c r="I213" t="s">
        <v>14</v>
      </c>
      <c r="J213" t="s">
        <v>599</v>
      </c>
      <c r="K213" t="s">
        <v>14</v>
      </c>
      <c r="L213" t="s">
        <v>1549</v>
      </c>
    </row>
    <row r="214" spans="1:12" x14ac:dyDescent="0.3">
      <c r="B214" s="1"/>
    </row>
    <row r="215" spans="1:12" ht="28.8" x14ac:dyDescent="0.3">
      <c r="A215" t="s">
        <v>1751</v>
      </c>
      <c r="B215" s="1" t="s">
        <v>1742</v>
      </c>
      <c r="C215">
        <v>2</v>
      </c>
      <c r="D215" t="s">
        <v>1633</v>
      </c>
      <c r="E215" t="s">
        <v>1738</v>
      </c>
      <c r="F215" t="s">
        <v>600</v>
      </c>
      <c r="G215" t="s">
        <v>1547</v>
      </c>
      <c r="H215" t="s">
        <v>465</v>
      </c>
      <c r="I215" t="s">
        <v>14</v>
      </c>
      <c r="J215" t="s">
        <v>599</v>
      </c>
      <c r="K215" t="s">
        <v>14</v>
      </c>
      <c r="L215" t="s">
        <v>399</v>
      </c>
    </row>
    <row r="216" spans="1:12" x14ac:dyDescent="0.3">
      <c r="B216" s="1"/>
    </row>
    <row r="217" spans="1:12" ht="43.2" x14ac:dyDescent="0.3">
      <c r="A217" t="s">
        <v>1752</v>
      </c>
      <c r="B217" s="1" t="s">
        <v>1744</v>
      </c>
      <c r="C217" s="13">
        <v>7951</v>
      </c>
      <c r="D217" t="s">
        <v>1633</v>
      </c>
      <c r="E217" t="s">
        <v>1738</v>
      </c>
      <c r="F217" t="s">
        <v>600</v>
      </c>
      <c r="G217" t="s">
        <v>1547</v>
      </c>
      <c r="H217" t="s">
        <v>465</v>
      </c>
      <c r="I217" t="s">
        <v>14</v>
      </c>
      <c r="J217" t="s">
        <v>599</v>
      </c>
      <c r="K217" t="s">
        <v>14</v>
      </c>
      <c r="L217" t="s">
        <v>1549</v>
      </c>
    </row>
    <row r="218" spans="1:12" x14ac:dyDescent="0.3">
      <c r="B218" s="1"/>
    </row>
    <row r="236" spans="1:12" ht="72" x14ac:dyDescent="0.3">
      <c r="A236" t="s">
        <v>1753</v>
      </c>
      <c r="B236" s="1" t="s">
        <v>1754</v>
      </c>
      <c r="C236" s="1">
        <v>889</v>
      </c>
      <c r="D236" t="s">
        <v>1633</v>
      </c>
      <c r="E236" t="s">
        <v>1755</v>
      </c>
      <c r="F236" t="s">
        <v>14</v>
      </c>
      <c r="G236" t="s">
        <v>1547</v>
      </c>
      <c r="H236" t="s">
        <v>720</v>
      </c>
      <c r="I236" t="s">
        <v>14</v>
      </c>
      <c r="J236" t="s">
        <v>14</v>
      </c>
      <c r="K236" t="s">
        <v>14</v>
      </c>
      <c r="L236" t="s">
        <v>399</v>
      </c>
    </row>
    <row r="250" spans="1:12" x14ac:dyDescent="0.3">
      <c r="B250" s="1"/>
    </row>
    <row r="251" spans="1:12" ht="51.6" customHeight="1" x14ac:dyDescent="0.3"/>
    <row r="252" spans="1:12" ht="72" x14ac:dyDescent="0.3">
      <c r="A252" t="s">
        <v>1756</v>
      </c>
      <c r="B252" s="1" t="s">
        <v>1757</v>
      </c>
      <c r="C252">
        <v>536</v>
      </c>
      <c r="D252" t="s">
        <v>1633</v>
      </c>
      <c r="E252" t="s">
        <v>1758</v>
      </c>
      <c r="F252" t="s">
        <v>1759</v>
      </c>
      <c r="G252" t="s">
        <v>1547</v>
      </c>
      <c r="H252" t="s">
        <v>720</v>
      </c>
      <c r="I252" t="s">
        <v>14</v>
      </c>
      <c r="J252" t="s">
        <v>14</v>
      </c>
      <c r="K252" t="s">
        <v>14</v>
      </c>
      <c r="L252" t="s">
        <v>399</v>
      </c>
    </row>
    <row r="253" spans="1:12" ht="57.6" x14ac:dyDescent="0.3">
      <c r="A253" t="s">
        <v>1760</v>
      </c>
      <c r="B253" s="1" t="s">
        <v>1761</v>
      </c>
      <c r="C253">
        <v>522</v>
      </c>
      <c r="D253" t="s">
        <v>1633</v>
      </c>
      <c r="E253" t="s">
        <v>1758</v>
      </c>
      <c r="F253" t="s">
        <v>1759</v>
      </c>
      <c r="G253" t="s">
        <v>1547</v>
      </c>
      <c r="H253" t="s">
        <v>720</v>
      </c>
      <c r="I253" t="s">
        <v>14</v>
      </c>
      <c r="J253" t="s">
        <v>14</v>
      </c>
      <c r="K253" t="s">
        <v>14</v>
      </c>
      <c r="L253" t="s">
        <v>399</v>
      </c>
    </row>
    <row r="254" spans="1:12" ht="18" customHeight="1" x14ac:dyDescent="0.3">
      <c r="A254" t="s">
        <v>1762</v>
      </c>
      <c r="B254" s="1" t="s">
        <v>1763</v>
      </c>
      <c r="C254">
        <v>0</v>
      </c>
      <c r="D254" t="s">
        <v>1633</v>
      </c>
      <c r="E254" t="s">
        <v>1758</v>
      </c>
      <c r="F254" t="s">
        <v>1759</v>
      </c>
      <c r="G254" t="s">
        <v>1547</v>
      </c>
      <c r="H254" t="s">
        <v>720</v>
      </c>
      <c r="I254" t="s">
        <v>14</v>
      </c>
      <c r="J254" t="s">
        <v>14</v>
      </c>
      <c r="K254" t="s">
        <v>14</v>
      </c>
      <c r="L254" t="s">
        <v>399</v>
      </c>
    </row>
    <row r="255" spans="1:12" ht="18" customHeight="1" x14ac:dyDescent="0.3">
      <c r="A255" t="s">
        <v>1764</v>
      </c>
      <c r="B255" s="1" t="s">
        <v>1765</v>
      </c>
      <c r="C255">
        <v>0</v>
      </c>
      <c r="D255" t="s">
        <v>1633</v>
      </c>
      <c r="E255" t="s">
        <v>1758</v>
      </c>
      <c r="F255" t="s">
        <v>1759</v>
      </c>
      <c r="G255" t="s">
        <v>1547</v>
      </c>
      <c r="H255" t="s">
        <v>720</v>
      </c>
      <c r="I255" t="s">
        <v>14</v>
      </c>
      <c r="J255" t="s">
        <v>14</v>
      </c>
      <c r="K255" t="s">
        <v>14</v>
      </c>
      <c r="L255" t="s">
        <v>399</v>
      </c>
    </row>
    <row r="256" spans="1:12" x14ac:dyDescent="0.3">
      <c r="A256" t="s">
        <v>1766</v>
      </c>
      <c r="B256" s="8" t="s">
        <v>1767</v>
      </c>
      <c r="C256">
        <v>150</v>
      </c>
      <c r="D256" t="s">
        <v>1633</v>
      </c>
      <c r="E256" t="s">
        <v>1758</v>
      </c>
      <c r="F256" t="s">
        <v>1759</v>
      </c>
      <c r="G256" t="s">
        <v>1547</v>
      </c>
      <c r="H256" t="s">
        <v>720</v>
      </c>
      <c r="I256" t="s">
        <v>14</v>
      </c>
      <c r="J256" t="s">
        <v>14</v>
      </c>
      <c r="K256" t="s">
        <v>14</v>
      </c>
      <c r="L256" t="s">
        <v>399</v>
      </c>
    </row>
    <row r="259" spans="1:12" ht="46.05" customHeight="1" x14ac:dyDescent="0.3"/>
    <row r="260" spans="1:12" ht="72" x14ac:dyDescent="0.3">
      <c r="A260" t="s">
        <v>1768</v>
      </c>
      <c r="B260" s="1" t="s">
        <v>1757</v>
      </c>
      <c r="C260" s="5">
        <f>C252/$C$236</f>
        <v>0.60292463442069744</v>
      </c>
      <c r="D260" t="s">
        <v>1633</v>
      </c>
      <c r="E260" t="s">
        <v>1758</v>
      </c>
      <c r="F260" t="s">
        <v>1769</v>
      </c>
      <c r="G260" t="s">
        <v>1547</v>
      </c>
      <c r="H260" t="s">
        <v>720</v>
      </c>
      <c r="I260" t="s">
        <v>14</v>
      </c>
      <c r="J260" t="s">
        <v>14</v>
      </c>
      <c r="K260" t="s">
        <v>14</v>
      </c>
      <c r="L260" t="s">
        <v>727</v>
      </c>
    </row>
    <row r="261" spans="1:12" ht="57.6" x14ac:dyDescent="0.3">
      <c r="A261" t="s">
        <v>1770</v>
      </c>
      <c r="B261" s="1" t="s">
        <v>1761</v>
      </c>
      <c r="C261" s="5">
        <f t="shared" ref="C261:C264" si="0">C253/$C$236</f>
        <v>0.58717660292463447</v>
      </c>
      <c r="D261" t="s">
        <v>1633</v>
      </c>
      <c r="E261" t="s">
        <v>1758</v>
      </c>
      <c r="F261" t="s">
        <v>1769</v>
      </c>
      <c r="G261" t="s">
        <v>1547</v>
      </c>
      <c r="H261" t="s">
        <v>720</v>
      </c>
      <c r="I261" t="s">
        <v>14</v>
      </c>
      <c r="J261" t="s">
        <v>14</v>
      </c>
      <c r="K261" t="s">
        <v>14</v>
      </c>
      <c r="L261" t="s">
        <v>727</v>
      </c>
    </row>
    <row r="262" spans="1:12" ht="18" customHeight="1" x14ac:dyDescent="0.3">
      <c r="A262" t="s">
        <v>1771</v>
      </c>
      <c r="B262" s="1" t="s">
        <v>1763</v>
      </c>
      <c r="C262" s="5">
        <f t="shared" si="0"/>
        <v>0</v>
      </c>
      <c r="D262" t="s">
        <v>1633</v>
      </c>
      <c r="E262" t="s">
        <v>1758</v>
      </c>
      <c r="F262" t="s">
        <v>1769</v>
      </c>
      <c r="G262" t="s">
        <v>1547</v>
      </c>
      <c r="H262" t="s">
        <v>720</v>
      </c>
      <c r="I262" t="s">
        <v>14</v>
      </c>
      <c r="J262" t="s">
        <v>14</v>
      </c>
      <c r="K262" t="s">
        <v>14</v>
      </c>
      <c r="L262" t="s">
        <v>727</v>
      </c>
    </row>
    <row r="263" spans="1:12" ht="18" customHeight="1" x14ac:dyDescent="0.3">
      <c r="A263" t="s">
        <v>1772</v>
      </c>
      <c r="B263" s="1" t="s">
        <v>1765</v>
      </c>
      <c r="C263" s="5">
        <f t="shared" si="0"/>
        <v>0</v>
      </c>
      <c r="D263" t="s">
        <v>1633</v>
      </c>
      <c r="E263" t="s">
        <v>1758</v>
      </c>
      <c r="F263" t="s">
        <v>1769</v>
      </c>
      <c r="G263" t="s">
        <v>1547</v>
      </c>
      <c r="H263" t="s">
        <v>720</v>
      </c>
      <c r="I263" t="s">
        <v>14</v>
      </c>
      <c r="J263" t="s">
        <v>14</v>
      </c>
      <c r="K263" t="s">
        <v>14</v>
      </c>
      <c r="L263" t="s">
        <v>727</v>
      </c>
    </row>
    <row r="264" spans="1:12" x14ac:dyDescent="0.3">
      <c r="A264" t="s">
        <v>1773</v>
      </c>
      <c r="B264" s="1" t="s">
        <v>1767</v>
      </c>
      <c r="C264" s="5">
        <f t="shared" si="0"/>
        <v>0.1687289088863892</v>
      </c>
      <c r="D264" t="s">
        <v>1633</v>
      </c>
      <c r="E264" t="s">
        <v>1758</v>
      </c>
      <c r="F264" t="s">
        <v>1769</v>
      </c>
      <c r="G264" t="s">
        <v>1547</v>
      </c>
      <c r="H264" t="s">
        <v>720</v>
      </c>
      <c r="I264" t="s">
        <v>14</v>
      </c>
      <c r="J264" t="s">
        <v>14</v>
      </c>
      <c r="K264" t="s">
        <v>14</v>
      </c>
      <c r="L264" t="s">
        <v>727</v>
      </c>
    </row>
    <row r="267" spans="1:12" ht="72" customHeight="1" x14ac:dyDescent="0.3"/>
    <row r="268" spans="1:12" ht="72" x14ac:dyDescent="0.3">
      <c r="A268" t="s">
        <v>1774</v>
      </c>
      <c r="B268" s="1" t="s">
        <v>1757</v>
      </c>
      <c r="C268" s="20">
        <v>37846</v>
      </c>
      <c r="D268" t="s">
        <v>1633</v>
      </c>
      <c r="E268" t="s">
        <v>1758</v>
      </c>
      <c r="F268" t="s">
        <v>1775</v>
      </c>
      <c r="G268" t="s">
        <v>1547</v>
      </c>
      <c r="H268" t="s">
        <v>720</v>
      </c>
      <c r="I268" t="s">
        <v>14</v>
      </c>
      <c r="J268" t="s">
        <v>14</v>
      </c>
      <c r="K268" t="s">
        <v>14</v>
      </c>
      <c r="L268" t="s">
        <v>1549</v>
      </c>
    </row>
    <row r="269" spans="1:12" ht="57.6" x14ac:dyDescent="0.3">
      <c r="A269" t="s">
        <v>1776</v>
      </c>
      <c r="B269" s="1" t="s">
        <v>1761</v>
      </c>
      <c r="C269" s="20">
        <v>22110</v>
      </c>
      <c r="D269" t="s">
        <v>1633</v>
      </c>
      <c r="E269" t="s">
        <v>1758</v>
      </c>
      <c r="F269" t="s">
        <v>1775</v>
      </c>
      <c r="G269" t="s">
        <v>1547</v>
      </c>
      <c r="H269" t="s">
        <v>720</v>
      </c>
      <c r="I269" t="s">
        <v>14</v>
      </c>
      <c r="J269" t="s">
        <v>14</v>
      </c>
      <c r="K269" t="s">
        <v>14</v>
      </c>
      <c r="L269" t="s">
        <v>1549</v>
      </c>
    </row>
    <row r="270" spans="1:12" ht="18" customHeight="1" x14ac:dyDescent="0.3">
      <c r="A270" t="s">
        <v>1777</v>
      </c>
      <c r="B270" s="1" t="s">
        <v>1763</v>
      </c>
      <c r="C270" s="20">
        <v>0</v>
      </c>
      <c r="D270" t="s">
        <v>1633</v>
      </c>
      <c r="E270" t="s">
        <v>1758</v>
      </c>
      <c r="F270" t="s">
        <v>1775</v>
      </c>
      <c r="G270" t="s">
        <v>1547</v>
      </c>
      <c r="H270" t="s">
        <v>720</v>
      </c>
      <c r="I270" t="s">
        <v>14</v>
      </c>
      <c r="J270" t="s">
        <v>14</v>
      </c>
      <c r="K270" t="s">
        <v>14</v>
      </c>
      <c r="L270" t="s">
        <v>1549</v>
      </c>
    </row>
    <row r="271" spans="1:12" ht="18" customHeight="1" x14ac:dyDescent="0.3">
      <c r="A271" t="s">
        <v>1778</v>
      </c>
      <c r="B271" s="1" t="s">
        <v>1765</v>
      </c>
      <c r="C271" s="20">
        <v>0</v>
      </c>
      <c r="D271" t="s">
        <v>1633</v>
      </c>
      <c r="E271" t="s">
        <v>1758</v>
      </c>
      <c r="F271" t="s">
        <v>1775</v>
      </c>
      <c r="G271" t="s">
        <v>1547</v>
      </c>
      <c r="H271" t="s">
        <v>720</v>
      </c>
      <c r="I271" t="s">
        <v>14</v>
      </c>
      <c r="J271" t="s">
        <v>14</v>
      </c>
      <c r="K271" t="s">
        <v>14</v>
      </c>
      <c r="L271" t="s">
        <v>1549</v>
      </c>
    </row>
    <row r="272" spans="1:12" ht="18" customHeight="1" x14ac:dyDescent="0.3">
      <c r="A272" t="s">
        <v>1779</v>
      </c>
      <c r="B272" s="1" t="s">
        <v>1767</v>
      </c>
      <c r="C272" s="20">
        <v>58295</v>
      </c>
      <c r="D272" t="s">
        <v>1633</v>
      </c>
      <c r="E272" t="s">
        <v>1758</v>
      </c>
      <c r="F272" t="s">
        <v>1775</v>
      </c>
      <c r="G272" t="s">
        <v>1547</v>
      </c>
      <c r="H272" t="s">
        <v>720</v>
      </c>
      <c r="I272" t="s">
        <v>14</v>
      </c>
      <c r="J272" t="s">
        <v>14</v>
      </c>
      <c r="K272" t="s">
        <v>14</v>
      </c>
      <c r="L272" t="s">
        <v>1549</v>
      </c>
    </row>
    <row r="279" spans="1:12" ht="46.05" customHeight="1" x14ac:dyDescent="0.3"/>
    <row r="280" spans="1:12" ht="28.8" x14ac:dyDescent="0.3">
      <c r="A280" t="s">
        <v>1780</v>
      </c>
      <c r="B280" s="1" t="s">
        <v>1781</v>
      </c>
      <c r="C280" s="1" t="s">
        <v>936</v>
      </c>
      <c r="D280" t="s">
        <v>1633</v>
      </c>
      <c r="E280" t="s">
        <v>1782</v>
      </c>
      <c r="F280" t="s">
        <v>1783</v>
      </c>
      <c r="G280" t="s">
        <v>1547</v>
      </c>
      <c r="H280" t="s">
        <v>14</v>
      </c>
      <c r="I280" t="s">
        <v>14</v>
      </c>
      <c r="J280" t="s">
        <v>14</v>
      </c>
      <c r="K280" t="s">
        <v>14</v>
      </c>
      <c r="L280" t="s">
        <v>65</v>
      </c>
    </row>
    <row r="281" spans="1:12" ht="28.8" x14ac:dyDescent="0.3">
      <c r="A281" t="s">
        <v>1784</v>
      </c>
      <c r="B281" s="1" t="s">
        <v>1785</v>
      </c>
      <c r="C281" s="1" t="s">
        <v>936</v>
      </c>
      <c r="D281" t="s">
        <v>1633</v>
      </c>
      <c r="E281" t="s">
        <v>1782</v>
      </c>
      <c r="F281" t="s">
        <v>1783</v>
      </c>
      <c r="G281" t="s">
        <v>1547</v>
      </c>
      <c r="H281" t="s">
        <v>14</v>
      </c>
      <c r="I281" t="s">
        <v>14</v>
      </c>
      <c r="J281" t="s">
        <v>14</v>
      </c>
      <c r="K281" t="s">
        <v>14</v>
      </c>
      <c r="L281" t="s">
        <v>65</v>
      </c>
    </row>
    <row r="282" spans="1:12" x14ac:dyDescent="0.3">
      <c r="A282" t="s">
        <v>1786</v>
      </c>
      <c r="B282" s="1" t="s">
        <v>1787</v>
      </c>
      <c r="C282" s="1"/>
      <c r="D282" t="s">
        <v>1633</v>
      </c>
      <c r="E282" t="s">
        <v>1782</v>
      </c>
      <c r="F282" t="s">
        <v>1783</v>
      </c>
      <c r="G282" t="s">
        <v>1547</v>
      </c>
      <c r="H282" t="s">
        <v>14</v>
      </c>
      <c r="I282" t="s">
        <v>14</v>
      </c>
      <c r="J282" t="s">
        <v>14</v>
      </c>
      <c r="K282" t="s">
        <v>14</v>
      </c>
      <c r="L282" t="s">
        <v>65</v>
      </c>
    </row>
    <row r="285" spans="1:12" ht="57.6" x14ac:dyDescent="0.3">
      <c r="A285" t="s">
        <v>1788</v>
      </c>
      <c r="B285" s="1" t="s">
        <v>1789</v>
      </c>
      <c r="C285" s="1">
        <v>127</v>
      </c>
      <c r="D285" t="s">
        <v>1633</v>
      </c>
      <c r="E285" t="s">
        <v>1782</v>
      </c>
      <c r="F285" t="s">
        <v>1790</v>
      </c>
      <c r="G285" t="s">
        <v>1547</v>
      </c>
      <c r="H285" t="s">
        <v>14</v>
      </c>
      <c r="I285" t="s">
        <v>14</v>
      </c>
      <c r="J285" t="s">
        <v>14</v>
      </c>
      <c r="K285" t="s">
        <v>14</v>
      </c>
      <c r="L285" t="s">
        <v>399</v>
      </c>
    </row>
    <row r="286" spans="1:12" x14ac:dyDescent="0.3">
      <c r="B286" s="1"/>
      <c r="C286" s="1"/>
      <c r="E286" s="1"/>
      <c r="F286" s="1"/>
    </row>
    <row r="287" spans="1:12" x14ac:dyDescent="0.3">
      <c r="B287" s="1"/>
      <c r="C287" s="1"/>
      <c r="E287" s="1"/>
      <c r="F287" s="1"/>
    </row>
    <row r="288" spans="1:12" ht="28.8" x14ac:dyDescent="0.3">
      <c r="A288" t="s">
        <v>1791</v>
      </c>
      <c r="B288" s="1" t="s">
        <v>1792</v>
      </c>
      <c r="C288" s="20">
        <f>C291/C285</f>
        <v>27429.346456692914</v>
      </c>
      <c r="D288" t="s">
        <v>1633</v>
      </c>
      <c r="E288" t="s">
        <v>1782</v>
      </c>
      <c r="F288" t="s">
        <v>1793</v>
      </c>
      <c r="G288" t="s">
        <v>1547</v>
      </c>
      <c r="H288" t="s">
        <v>14</v>
      </c>
      <c r="I288" t="s">
        <v>14</v>
      </c>
      <c r="J288" t="s">
        <v>14</v>
      </c>
      <c r="K288" t="s">
        <v>14</v>
      </c>
      <c r="L288" t="s">
        <v>1549</v>
      </c>
    </row>
    <row r="289" spans="1:12" x14ac:dyDescent="0.3">
      <c r="B289" s="1"/>
      <c r="C289" s="1"/>
      <c r="E289" s="1"/>
      <c r="F289" s="1"/>
    </row>
    <row r="290" spans="1:12" x14ac:dyDescent="0.3">
      <c r="B290" s="1"/>
      <c r="C290" s="1"/>
      <c r="E290" s="1"/>
      <c r="F290" s="1"/>
    </row>
    <row r="291" spans="1:12" ht="28.8" x14ac:dyDescent="0.3">
      <c r="A291" t="s">
        <v>1794</v>
      </c>
      <c r="B291" s="1" t="s">
        <v>1795</v>
      </c>
      <c r="C291" s="20">
        <v>3483527</v>
      </c>
      <c r="D291" t="s">
        <v>1633</v>
      </c>
      <c r="E291" t="s">
        <v>1782</v>
      </c>
      <c r="F291" t="s">
        <v>1796</v>
      </c>
      <c r="G291" t="s">
        <v>1547</v>
      </c>
      <c r="H291" t="s">
        <v>14</v>
      </c>
      <c r="I291" t="s">
        <v>14</v>
      </c>
      <c r="J291" t="s">
        <v>14</v>
      </c>
      <c r="K291" t="s">
        <v>14</v>
      </c>
      <c r="L291" t="s">
        <v>1549</v>
      </c>
    </row>
    <row r="297" spans="1:12" ht="18.600000000000001" customHeight="1" x14ac:dyDescent="0.3"/>
    <row r="298" spans="1:12" ht="18.600000000000001" customHeight="1" x14ac:dyDescent="0.3">
      <c r="A298" t="s">
        <v>1797</v>
      </c>
      <c r="B298" t="s">
        <v>1798</v>
      </c>
      <c r="D298" t="s">
        <v>1633</v>
      </c>
      <c r="E298" t="s">
        <v>1799</v>
      </c>
      <c r="F298" t="s">
        <v>1800</v>
      </c>
      <c r="G298" t="s">
        <v>1547</v>
      </c>
      <c r="H298" t="s">
        <v>1548</v>
      </c>
      <c r="I298" t="s">
        <v>255</v>
      </c>
      <c r="J298" t="s">
        <v>14</v>
      </c>
      <c r="K298" t="s">
        <v>14</v>
      </c>
      <c r="L298" t="s">
        <v>65</v>
      </c>
    </row>
    <row r="299" spans="1:12" ht="18.600000000000001" customHeight="1" x14ac:dyDescent="0.3">
      <c r="A299" t="s">
        <v>1801</v>
      </c>
      <c r="B299" t="s">
        <v>1802</v>
      </c>
      <c r="C299" t="s">
        <v>936</v>
      </c>
      <c r="D299" t="s">
        <v>1633</v>
      </c>
      <c r="E299" t="s">
        <v>1799</v>
      </c>
      <c r="F299" t="s">
        <v>1800</v>
      </c>
      <c r="G299" t="s">
        <v>1547</v>
      </c>
      <c r="H299" t="s">
        <v>1548</v>
      </c>
      <c r="I299" t="s">
        <v>255</v>
      </c>
      <c r="J299" t="s">
        <v>14</v>
      </c>
      <c r="K299" t="s">
        <v>14</v>
      </c>
      <c r="L299" t="s">
        <v>65</v>
      </c>
    </row>
    <row r="300" spans="1:12" ht="18.600000000000001" customHeight="1" x14ac:dyDescent="0.3"/>
    <row r="301" spans="1:12" ht="18.600000000000001" customHeight="1" x14ac:dyDescent="0.3">
      <c r="A301" t="s">
        <v>1803</v>
      </c>
      <c r="B301" t="s">
        <v>439</v>
      </c>
      <c r="D301" t="s">
        <v>1633</v>
      </c>
      <c r="E301" t="s">
        <v>1799</v>
      </c>
      <c r="F301" t="s">
        <v>1800</v>
      </c>
      <c r="G301" t="s">
        <v>1547</v>
      </c>
      <c r="H301" t="s">
        <v>1548</v>
      </c>
      <c r="I301" t="s">
        <v>255</v>
      </c>
      <c r="J301" t="s">
        <v>14</v>
      </c>
      <c r="K301" t="s">
        <v>14</v>
      </c>
      <c r="L301" t="s">
        <v>15</v>
      </c>
    </row>
    <row r="302" spans="1:12" ht="18.600000000000001" customHeight="1" x14ac:dyDescent="0.3"/>
    <row r="309" spans="1:12" ht="18" customHeight="1" x14ac:dyDescent="0.3"/>
    <row r="310" spans="1:12" ht="18" customHeight="1" x14ac:dyDescent="0.3">
      <c r="A310" t="s">
        <v>1804</v>
      </c>
      <c r="B310" t="s">
        <v>1805</v>
      </c>
      <c r="C310" t="s">
        <v>936</v>
      </c>
      <c r="D310" t="s">
        <v>1633</v>
      </c>
      <c r="E310" t="s">
        <v>1799</v>
      </c>
      <c r="F310" t="s">
        <v>1800</v>
      </c>
      <c r="G310" t="s">
        <v>1547</v>
      </c>
      <c r="H310" t="s">
        <v>1548</v>
      </c>
      <c r="I310" t="s">
        <v>466</v>
      </c>
      <c r="J310" t="s">
        <v>14</v>
      </c>
      <c r="K310" t="s">
        <v>14</v>
      </c>
      <c r="L310" t="s">
        <v>65</v>
      </c>
    </row>
    <row r="311" spans="1:12" ht="18" customHeight="1" x14ac:dyDescent="0.3">
      <c r="A311" t="s">
        <v>1806</v>
      </c>
      <c r="B311" t="s">
        <v>1807</v>
      </c>
      <c r="D311" t="s">
        <v>1633</v>
      </c>
      <c r="E311" t="s">
        <v>1799</v>
      </c>
      <c r="F311" t="s">
        <v>1800</v>
      </c>
      <c r="G311" t="s">
        <v>1547</v>
      </c>
      <c r="H311" t="s">
        <v>1548</v>
      </c>
      <c r="I311" t="s">
        <v>466</v>
      </c>
      <c r="J311" t="s">
        <v>14</v>
      </c>
      <c r="K311" t="s">
        <v>14</v>
      </c>
      <c r="L311" t="s">
        <v>65</v>
      </c>
    </row>
    <row r="312" spans="1:12" ht="18" customHeight="1" x14ac:dyDescent="0.3">
      <c r="A312" t="s">
        <v>1808</v>
      </c>
      <c r="B312" t="s">
        <v>1809</v>
      </c>
      <c r="C312" t="s">
        <v>1810</v>
      </c>
      <c r="D312" t="s">
        <v>1633</v>
      </c>
      <c r="E312" t="s">
        <v>1799</v>
      </c>
      <c r="F312" t="s">
        <v>1800</v>
      </c>
      <c r="G312" t="s">
        <v>1547</v>
      </c>
      <c r="H312" t="s">
        <v>1548</v>
      </c>
      <c r="I312" t="s">
        <v>466</v>
      </c>
      <c r="J312" t="s">
        <v>14</v>
      </c>
      <c r="K312" t="s">
        <v>14</v>
      </c>
      <c r="L312" t="s">
        <v>65</v>
      </c>
    </row>
    <row r="313" spans="1:12" ht="18" customHeight="1" x14ac:dyDescent="0.3">
      <c r="A313" t="s">
        <v>1811</v>
      </c>
      <c r="B313" t="s">
        <v>1812</v>
      </c>
      <c r="D313" t="s">
        <v>1633</v>
      </c>
      <c r="E313" t="s">
        <v>1799</v>
      </c>
      <c r="F313" t="s">
        <v>1800</v>
      </c>
      <c r="G313" t="s">
        <v>1547</v>
      </c>
      <c r="H313" t="s">
        <v>1548</v>
      </c>
      <c r="I313" t="s">
        <v>466</v>
      </c>
      <c r="J313" t="s">
        <v>14</v>
      </c>
      <c r="K313" t="s">
        <v>14</v>
      </c>
      <c r="L313" t="s">
        <v>65</v>
      </c>
    </row>
    <row r="314" spans="1:12" ht="18" customHeight="1" x14ac:dyDescent="0.3">
      <c r="A314" t="s">
        <v>1813</v>
      </c>
      <c r="B314" t="s">
        <v>1814</v>
      </c>
      <c r="D314" t="s">
        <v>1633</v>
      </c>
      <c r="E314" t="s">
        <v>1799</v>
      </c>
      <c r="F314" t="s">
        <v>1800</v>
      </c>
      <c r="G314" t="s">
        <v>1547</v>
      </c>
      <c r="H314" t="s">
        <v>1548</v>
      </c>
      <c r="I314" t="s">
        <v>466</v>
      </c>
      <c r="J314" t="s">
        <v>14</v>
      </c>
      <c r="K314" t="s">
        <v>14</v>
      </c>
      <c r="L314" t="s">
        <v>65</v>
      </c>
    </row>
    <row r="315" spans="1:12" ht="18" customHeight="1" x14ac:dyDescent="0.3">
      <c r="A315" t="s">
        <v>1815</v>
      </c>
      <c r="B315" t="s">
        <v>1816</v>
      </c>
      <c r="D315" t="s">
        <v>1633</v>
      </c>
      <c r="E315" t="s">
        <v>1799</v>
      </c>
      <c r="F315" t="s">
        <v>1800</v>
      </c>
      <c r="G315" t="s">
        <v>1547</v>
      </c>
      <c r="H315" t="s">
        <v>1548</v>
      </c>
      <c r="I315" t="s">
        <v>466</v>
      </c>
      <c r="J315" t="s">
        <v>14</v>
      </c>
      <c r="K315" t="s">
        <v>14</v>
      </c>
      <c r="L315" t="s">
        <v>65</v>
      </c>
    </row>
    <row r="316" spans="1:12" ht="18" customHeight="1" x14ac:dyDescent="0.3"/>
    <row r="317" spans="1:12" ht="18" customHeight="1" x14ac:dyDescent="0.3">
      <c r="A317" t="s">
        <v>1817</v>
      </c>
      <c r="B317" t="s">
        <v>439</v>
      </c>
      <c r="D317" t="s">
        <v>1633</v>
      </c>
      <c r="E317" t="s">
        <v>1799</v>
      </c>
      <c r="F317" t="s">
        <v>1800</v>
      </c>
      <c r="G317" t="s">
        <v>1547</v>
      </c>
      <c r="H317" t="s">
        <v>1548</v>
      </c>
      <c r="I317" t="s">
        <v>466</v>
      </c>
      <c r="J317" t="s">
        <v>14</v>
      </c>
      <c r="K317" t="s">
        <v>14</v>
      </c>
      <c r="L317" t="s">
        <v>15</v>
      </c>
    </row>
    <row r="318" spans="1:12" ht="18" customHeight="1" x14ac:dyDescent="0.3"/>
    <row r="319" spans="1:12" x14ac:dyDescent="0.3">
      <c r="B319" s="15"/>
    </row>
    <row r="324" spans="1:12" x14ac:dyDescent="0.3">
      <c r="A324" t="s">
        <v>1818</v>
      </c>
      <c r="B324" t="s">
        <v>1819</v>
      </c>
      <c r="C324" s="21">
        <v>45976</v>
      </c>
      <c r="D324" t="s">
        <v>1633</v>
      </c>
      <c r="E324" t="s">
        <v>1820</v>
      </c>
      <c r="F324" t="s">
        <v>14</v>
      </c>
      <c r="G324" t="s">
        <v>1547</v>
      </c>
      <c r="H324" t="s">
        <v>1548</v>
      </c>
      <c r="I324" t="s">
        <v>14</v>
      </c>
      <c r="J324" t="s">
        <v>14</v>
      </c>
      <c r="K324" t="s">
        <v>14</v>
      </c>
      <c r="L324" t="s">
        <v>1347</v>
      </c>
    </row>
    <row r="325" spans="1:12" x14ac:dyDescent="0.3">
      <c r="A325" t="s">
        <v>1821</v>
      </c>
      <c r="B325" t="s">
        <v>1822</v>
      </c>
      <c r="D325" t="s">
        <v>1633</v>
      </c>
      <c r="E325" t="s">
        <v>1820</v>
      </c>
      <c r="F325" t="s">
        <v>14</v>
      </c>
      <c r="G325" t="s">
        <v>1547</v>
      </c>
      <c r="H325" t="s">
        <v>1548</v>
      </c>
      <c r="I325" t="s">
        <v>14</v>
      </c>
      <c r="J325" t="s">
        <v>14</v>
      </c>
      <c r="K325" t="s">
        <v>14</v>
      </c>
      <c r="L325" t="s">
        <v>1347</v>
      </c>
    </row>
    <row r="327" spans="1:12" ht="28.8" x14ac:dyDescent="0.3">
      <c r="A327" t="s">
        <v>1823</v>
      </c>
      <c r="B327" s="1" t="s">
        <v>1824</v>
      </c>
      <c r="C327" t="s">
        <v>936</v>
      </c>
      <c r="D327" t="s">
        <v>1633</v>
      </c>
      <c r="E327" t="s">
        <v>1820</v>
      </c>
      <c r="F327" t="s">
        <v>14</v>
      </c>
      <c r="G327" t="s">
        <v>1547</v>
      </c>
      <c r="H327" t="s">
        <v>1548</v>
      </c>
      <c r="I327" t="s">
        <v>14</v>
      </c>
      <c r="J327" t="s">
        <v>14</v>
      </c>
      <c r="K327" t="s">
        <v>14</v>
      </c>
      <c r="L327" t="s">
        <v>65</v>
      </c>
    </row>
    <row r="332" spans="1:12" ht="18" customHeight="1" x14ac:dyDescent="0.3"/>
    <row r="333" spans="1:12" ht="18" customHeight="1" x14ac:dyDescent="0.3">
      <c r="A333" t="s">
        <v>1825</v>
      </c>
      <c r="B333" s="35" t="s">
        <v>1826</v>
      </c>
      <c r="C333" s="21"/>
      <c r="D333" t="s">
        <v>1633</v>
      </c>
      <c r="E333" t="s">
        <v>1827</v>
      </c>
      <c r="F333" t="s">
        <v>14</v>
      </c>
      <c r="G333" t="s">
        <v>1547</v>
      </c>
      <c r="H333" t="s">
        <v>1548</v>
      </c>
      <c r="I333" t="s">
        <v>14</v>
      </c>
      <c r="J333" t="s">
        <v>14</v>
      </c>
      <c r="K333" t="s">
        <v>14</v>
      </c>
      <c r="L333" t="s">
        <v>1347</v>
      </c>
    </row>
    <row r="334" spans="1:12" ht="18" customHeight="1" x14ac:dyDescent="0.3">
      <c r="B334" s="35"/>
    </row>
    <row r="335" spans="1:12" ht="18" customHeight="1" x14ac:dyDescent="0.3">
      <c r="B335" s="35"/>
    </row>
    <row r="336" spans="1:12" ht="18" customHeight="1" x14ac:dyDescent="0.3"/>
    <row r="337" spans="1:12" ht="18" customHeight="1" x14ac:dyDescent="0.3">
      <c r="A337" t="s">
        <v>1828</v>
      </c>
      <c r="B337" s="36" t="s">
        <v>1829</v>
      </c>
      <c r="C337" t="s">
        <v>918</v>
      </c>
      <c r="D337" t="s">
        <v>1633</v>
      </c>
      <c r="E337" t="s">
        <v>1827</v>
      </c>
      <c r="F337" t="s">
        <v>14</v>
      </c>
      <c r="G337" t="s">
        <v>1547</v>
      </c>
      <c r="H337" t="s">
        <v>1548</v>
      </c>
      <c r="I337" t="s">
        <v>14</v>
      </c>
      <c r="J337" t="s">
        <v>14</v>
      </c>
      <c r="K337" t="s">
        <v>14</v>
      </c>
      <c r="L337" t="s">
        <v>32</v>
      </c>
    </row>
    <row r="338" spans="1:12" ht="18" customHeight="1" x14ac:dyDescent="0.3">
      <c r="B338" s="15"/>
    </row>
    <row r="339" spans="1:12" ht="18" customHeight="1" x14ac:dyDescent="0.3"/>
    <row r="340" spans="1:12" ht="18" customHeight="1" x14ac:dyDescent="0.3">
      <c r="A340" t="s">
        <v>1830</v>
      </c>
      <c r="B340" s="37" t="s">
        <v>1831</v>
      </c>
      <c r="C340" s="21">
        <v>45677</v>
      </c>
      <c r="D340" t="s">
        <v>1633</v>
      </c>
      <c r="E340" t="s">
        <v>1827</v>
      </c>
      <c r="F340" t="s">
        <v>14</v>
      </c>
      <c r="G340" t="s">
        <v>1547</v>
      </c>
      <c r="H340" t="s">
        <v>1548</v>
      </c>
      <c r="I340" t="s">
        <v>14</v>
      </c>
      <c r="J340" t="s">
        <v>14</v>
      </c>
      <c r="K340" t="s">
        <v>14</v>
      </c>
      <c r="L340" t="s">
        <v>1347</v>
      </c>
    </row>
    <row r="346" spans="1:12" ht="18" customHeight="1" x14ac:dyDescent="0.3"/>
    <row r="347" spans="1:12" ht="18" customHeight="1" x14ac:dyDescent="0.3">
      <c r="A347" t="s">
        <v>1832</v>
      </c>
      <c r="B347" s="35" t="s">
        <v>1833</v>
      </c>
      <c r="C347" s="21">
        <v>45778</v>
      </c>
      <c r="D347" t="s">
        <v>1633</v>
      </c>
      <c r="E347" t="s">
        <v>1834</v>
      </c>
      <c r="F347" t="s">
        <v>14</v>
      </c>
      <c r="G347" t="s">
        <v>1547</v>
      </c>
      <c r="H347" t="s">
        <v>1548</v>
      </c>
      <c r="I347" t="s">
        <v>14</v>
      </c>
      <c r="J347" t="s">
        <v>14</v>
      </c>
      <c r="K347" t="s">
        <v>14</v>
      </c>
      <c r="L347" t="s">
        <v>1347</v>
      </c>
    </row>
    <row r="348" spans="1:12" x14ac:dyDescent="0.3">
      <c r="B348" s="35"/>
    </row>
    <row r="349" spans="1:12" ht="18" customHeight="1" x14ac:dyDescent="0.3">
      <c r="B349" s="35"/>
    </row>
    <row r="350" spans="1:12" ht="18" customHeight="1" x14ac:dyDescent="0.3">
      <c r="A350" t="s">
        <v>1835</v>
      </c>
      <c r="B350" s="36" t="s">
        <v>1836</v>
      </c>
      <c r="D350" t="s">
        <v>1633</v>
      </c>
      <c r="E350" t="s">
        <v>1834</v>
      </c>
      <c r="F350" t="s">
        <v>14</v>
      </c>
      <c r="G350" t="s">
        <v>1547</v>
      </c>
      <c r="H350" t="s">
        <v>1548</v>
      </c>
      <c r="I350" t="s">
        <v>14</v>
      </c>
      <c r="J350" t="s">
        <v>14</v>
      </c>
      <c r="K350" t="s">
        <v>14</v>
      </c>
      <c r="L350" t="s">
        <v>399</v>
      </c>
    </row>
    <row r="351" spans="1:12" x14ac:dyDescent="0.3">
      <c r="B351" s="38"/>
    </row>
    <row r="358" spans="1:12" ht="18" customHeight="1" x14ac:dyDescent="0.3"/>
    <row r="359" spans="1:12" ht="18" customHeight="1" x14ac:dyDescent="0.3">
      <c r="A359" t="s">
        <v>1837</v>
      </c>
      <c r="B359" t="s">
        <v>1838</v>
      </c>
      <c r="C359" t="s">
        <v>936</v>
      </c>
      <c r="D359" t="s">
        <v>1633</v>
      </c>
      <c r="E359" t="s">
        <v>1839</v>
      </c>
      <c r="F359" t="s">
        <v>1840</v>
      </c>
      <c r="G359" t="s">
        <v>1547</v>
      </c>
      <c r="H359" t="s">
        <v>465</v>
      </c>
      <c r="I359" t="s">
        <v>14</v>
      </c>
      <c r="J359" t="s">
        <v>14</v>
      </c>
      <c r="K359" t="s">
        <v>14</v>
      </c>
      <c r="L359" t="s">
        <v>65</v>
      </c>
    </row>
    <row r="360" spans="1:12" ht="18" customHeight="1" x14ac:dyDescent="0.3">
      <c r="A360" t="s">
        <v>1841</v>
      </c>
      <c r="B360" t="s">
        <v>1842</v>
      </c>
      <c r="C360" t="s">
        <v>936</v>
      </c>
      <c r="D360" t="s">
        <v>1633</v>
      </c>
      <c r="E360" t="s">
        <v>1839</v>
      </c>
      <c r="F360" t="s">
        <v>1840</v>
      </c>
      <c r="G360" t="s">
        <v>1547</v>
      </c>
      <c r="H360" t="s">
        <v>465</v>
      </c>
      <c r="I360" t="s">
        <v>14</v>
      </c>
      <c r="J360" t="s">
        <v>14</v>
      </c>
      <c r="K360" t="s">
        <v>14</v>
      </c>
      <c r="L360" t="s">
        <v>65</v>
      </c>
    </row>
    <row r="361" spans="1:12" ht="18" customHeight="1" x14ac:dyDescent="0.3">
      <c r="A361" t="s">
        <v>1843</v>
      </c>
      <c r="B361" t="s">
        <v>1844</v>
      </c>
      <c r="C361" t="s">
        <v>936</v>
      </c>
      <c r="D361" t="s">
        <v>1633</v>
      </c>
      <c r="E361" t="s">
        <v>1839</v>
      </c>
      <c r="F361" t="s">
        <v>1840</v>
      </c>
      <c r="G361" t="s">
        <v>1547</v>
      </c>
      <c r="H361" t="s">
        <v>465</v>
      </c>
      <c r="I361" t="s">
        <v>14</v>
      </c>
      <c r="J361" t="s">
        <v>14</v>
      </c>
      <c r="K361" t="s">
        <v>14</v>
      </c>
      <c r="L361" t="s">
        <v>65</v>
      </c>
    </row>
    <row r="362" spans="1:12" ht="18" customHeight="1" x14ac:dyDescent="0.3">
      <c r="A362" t="s">
        <v>1845</v>
      </c>
      <c r="B362" t="s">
        <v>1846</v>
      </c>
      <c r="D362" t="s">
        <v>1633</v>
      </c>
      <c r="E362" t="s">
        <v>1839</v>
      </c>
      <c r="F362" t="s">
        <v>1840</v>
      </c>
      <c r="G362" t="s">
        <v>1547</v>
      </c>
      <c r="H362" t="s">
        <v>465</v>
      </c>
      <c r="I362" t="s">
        <v>14</v>
      </c>
      <c r="J362" t="s">
        <v>14</v>
      </c>
      <c r="K362" t="s">
        <v>14</v>
      </c>
      <c r="L362" t="s">
        <v>65</v>
      </c>
    </row>
    <row r="363" spans="1:12" ht="18" customHeight="1" x14ac:dyDescent="0.3">
      <c r="A363" t="s">
        <v>1847</v>
      </c>
      <c r="B363" t="s">
        <v>1848</v>
      </c>
      <c r="D363" t="s">
        <v>1633</v>
      </c>
      <c r="E363" t="s">
        <v>1839</v>
      </c>
      <c r="F363" t="s">
        <v>1840</v>
      </c>
      <c r="G363" t="s">
        <v>1547</v>
      </c>
      <c r="H363" t="s">
        <v>465</v>
      </c>
      <c r="I363" t="s">
        <v>14</v>
      </c>
      <c r="J363" t="s">
        <v>14</v>
      </c>
      <c r="K363" t="s">
        <v>14</v>
      </c>
      <c r="L363" t="s">
        <v>65</v>
      </c>
    </row>
    <row r="364" spans="1:12" ht="18" customHeight="1" x14ac:dyDescent="0.3">
      <c r="A364" t="s">
        <v>1849</v>
      </c>
      <c r="B364" t="s">
        <v>1850</v>
      </c>
      <c r="D364" t="s">
        <v>1633</v>
      </c>
      <c r="E364" t="s">
        <v>1839</v>
      </c>
      <c r="F364" t="s">
        <v>1840</v>
      </c>
      <c r="G364" t="s">
        <v>1547</v>
      </c>
      <c r="H364" t="s">
        <v>465</v>
      </c>
      <c r="I364" t="s">
        <v>14</v>
      </c>
      <c r="J364" t="s">
        <v>14</v>
      </c>
      <c r="K364" t="s">
        <v>14</v>
      </c>
      <c r="L364" t="s">
        <v>65</v>
      </c>
    </row>
    <row r="365" spans="1:12" ht="18" customHeight="1" x14ac:dyDescent="0.3"/>
    <row r="366" spans="1:12" ht="18" customHeight="1" x14ac:dyDescent="0.3">
      <c r="A366" t="s">
        <v>1851</v>
      </c>
      <c r="B366" t="s">
        <v>439</v>
      </c>
      <c r="D366" t="s">
        <v>1633</v>
      </c>
      <c r="E366" t="s">
        <v>1839</v>
      </c>
      <c r="F366" t="s">
        <v>1840</v>
      </c>
      <c r="G366" t="s">
        <v>1547</v>
      </c>
      <c r="H366" t="s">
        <v>465</v>
      </c>
      <c r="I366" t="s">
        <v>14</v>
      </c>
      <c r="J366" t="s">
        <v>14</v>
      </c>
      <c r="K366" t="s">
        <v>14</v>
      </c>
      <c r="L366" t="s">
        <v>15</v>
      </c>
    </row>
    <row r="367" spans="1:12" ht="18" customHeight="1" x14ac:dyDescent="0.3"/>
    <row r="371" spans="1:12" ht="18" customHeight="1" x14ac:dyDescent="0.3"/>
    <row r="372" spans="1:12" ht="18" customHeight="1" x14ac:dyDescent="0.3">
      <c r="A372" t="s">
        <v>1852</v>
      </c>
      <c r="B372" t="s">
        <v>1853</v>
      </c>
      <c r="C372" t="s">
        <v>936</v>
      </c>
      <c r="D372" t="s">
        <v>1633</v>
      </c>
      <c r="E372" t="s">
        <v>1839</v>
      </c>
      <c r="F372" t="s">
        <v>1854</v>
      </c>
      <c r="G372" t="s">
        <v>1547</v>
      </c>
      <c r="H372" t="s">
        <v>465</v>
      </c>
      <c r="I372" t="s">
        <v>14</v>
      </c>
      <c r="J372" t="s">
        <v>14</v>
      </c>
      <c r="K372" t="s">
        <v>14</v>
      </c>
      <c r="L372" t="s">
        <v>65</v>
      </c>
    </row>
    <row r="373" spans="1:12" ht="18" customHeight="1" x14ac:dyDescent="0.3">
      <c r="A373" t="s">
        <v>1855</v>
      </c>
      <c r="B373" t="s">
        <v>1856</v>
      </c>
      <c r="C373" t="s">
        <v>936</v>
      </c>
      <c r="D373" t="s">
        <v>1633</v>
      </c>
      <c r="E373" t="s">
        <v>1839</v>
      </c>
      <c r="F373" t="s">
        <v>1854</v>
      </c>
      <c r="G373" t="s">
        <v>1547</v>
      </c>
      <c r="H373" t="s">
        <v>465</v>
      </c>
      <c r="I373" t="s">
        <v>14</v>
      </c>
      <c r="J373" t="s">
        <v>14</v>
      </c>
      <c r="K373" t="s">
        <v>14</v>
      </c>
      <c r="L373" t="s">
        <v>65</v>
      </c>
    </row>
    <row r="374" spans="1:12" ht="18" customHeight="1" x14ac:dyDescent="0.3">
      <c r="A374" t="s">
        <v>1857</v>
      </c>
      <c r="B374" t="s">
        <v>1858</v>
      </c>
      <c r="C374" t="s">
        <v>936</v>
      </c>
      <c r="D374" t="s">
        <v>1633</v>
      </c>
      <c r="E374" t="s">
        <v>1839</v>
      </c>
      <c r="F374" t="s">
        <v>1854</v>
      </c>
      <c r="G374" t="s">
        <v>1547</v>
      </c>
      <c r="H374" t="s">
        <v>465</v>
      </c>
      <c r="I374" t="s">
        <v>14</v>
      </c>
      <c r="J374" t="s">
        <v>14</v>
      </c>
      <c r="K374" t="s">
        <v>14</v>
      </c>
      <c r="L374" t="s">
        <v>65</v>
      </c>
    </row>
    <row r="375" spans="1:12" ht="18" customHeight="1" x14ac:dyDescent="0.3">
      <c r="A375" t="s">
        <v>1859</v>
      </c>
      <c r="B375" t="s">
        <v>1860</v>
      </c>
      <c r="C375" t="s">
        <v>936</v>
      </c>
      <c r="D375" t="s">
        <v>1633</v>
      </c>
      <c r="E375" t="s">
        <v>1839</v>
      </c>
      <c r="F375" t="s">
        <v>1854</v>
      </c>
      <c r="G375" t="s">
        <v>1547</v>
      </c>
      <c r="H375" t="s">
        <v>465</v>
      </c>
      <c r="I375" t="s">
        <v>14</v>
      </c>
      <c r="J375" t="s">
        <v>14</v>
      </c>
      <c r="K375" t="s">
        <v>14</v>
      </c>
      <c r="L375" t="s">
        <v>65</v>
      </c>
    </row>
    <row r="376" spans="1:12" ht="28.8" x14ac:dyDescent="0.3">
      <c r="A376" t="s">
        <v>1861</v>
      </c>
      <c r="B376" s="1" t="s">
        <v>1862</v>
      </c>
      <c r="C376" t="s">
        <v>936</v>
      </c>
      <c r="D376" t="s">
        <v>1633</v>
      </c>
      <c r="E376" t="s">
        <v>1839</v>
      </c>
      <c r="F376" t="s">
        <v>1854</v>
      </c>
      <c r="G376" t="s">
        <v>1547</v>
      </c>
      <c r="H376" t="s">
        <v>465</v>
      </c>
      <c r="I376" t="s">
        <v>14</v>
      </c>
      <c r="J376" t="s">
        <v>14</v>
      </c>
      <c r="K376" t="s">
        <v>14</v>
      </c>
      <c r="L376" t="s">
        <v>65</v>
      </c>
    </row>
    <row r="377" spans="1:12" ht="18" customHeight="1" x14ac:dyDescent="0.3">
      <c r="A377" t="s">
        <v>1863</v>
      </c>
      <c r="B377" t="s">
        <v>1864</v>
      </c>
      <c r="D377" t="s">
        <v>1633</v>
      </c>
      <c r="E377" t="s">
        <v>1839</v>
      </c>
      <c r="F377" t="s">
        <v>1854</v>
      </c>
      <c r="G377" t="s">
        <v>1547</v>
      </c>
      <c r="H377" t="s">
        <v>465</v>
      </c>
      <c r="I377" t="s">
        <v>14</v>
      </c>
      <c r="J377" t="s">
        <v>14</v>
      </c>
      <c r="K377" t="s">
        <v>14</v>
      </c>
      <c r="L377" t="s">
        <v>65</v>
      </c>
    </row>
    <row r="378" spans="1:12" ht="18" customHeight="1" x14ac:dyDescent="0.3">
      <c r="A378" t="s">
        <v>1865</v>
      </c>
      <c r="B378" t="s">
        <v>1866</v>
      </c>
      <c r="D378" t="s">
        <v>1633</v>
      </c>
      <c r="E378" t="s">
        <v>1839</v>
      </c>
      <c r="F378" t="s">
        <v>1854</v>
      </c>
      <c r="G378" t="s">
        <v>1547</v>
      </c>
      <c r="H378" t="s">
        <v>465</v>
      </c>
      <c r="I378" t="s">
        <v>14</v>
      </c>
      <c r="J378" t="s">
        <v>14</v>
      </c>
      <c r="K378" t="s">
        <v>14</v>
      </c>
      <c r="L378" t="s">
        <v>65</v>
      </c>
    </row>
    <row r="379" spans="1:12" ht="18" customHeight="1" x14ac:dyDescent="0.3"/>
    <row r="380" spans="1:12" ht="18" customHeight="1" x14ac:dyDescent="0.3">
      <c r="A380" t="s">
        <v>1867</v>
      </c>
      <c r="B380" t="s">
        <v>439</v>
      </c>
      <c r="D380" t="s">
        <v>1633</v>
      </c>
      <c r="E380" t="s">
        <v>1839</v>
      </c>
      <c r="F380" t="s">
        <v>1854</v>
      </c>
      <c r="G380" t="s">
        <v>1547</v>
      </c>
      <c r="H380" t="s">
        <v>465</v>
      </c>
      <c r="I380" t="s">
        <v>14</v>
      </c>
      <c r="J380" t="s">
        <v>14</v>
      </c>
      <c r="K380" t="s">
        <v>14</v>
      </c>
      <c r="L380" t="s">
        <v>15</v>
      </c>
    </row>
    <row r="382" spans="1:12" ht="18" customHeight="1" x14ac:dyDescent="0.3"/>
    <row r="383" spans="1:12" ht="18" customHeight="1" x14ac:dyDescent="0.3">
      <c r="B383" s="15"/>
    </row>
    <row r="388" spans="1:12" ht="18" customHeight="1" x14ac:dyDescent="0.3"/>
    <row r="389" spans="1:12" ht="18" customHeight="1" x14ac:dyDescent="0.3">
      <c r="A389" t="s">
        <v>1868</v>
      </c>
      <c r="B389" t="s">
        <v>1869</v>
      </c>
      <c r="C389" t="s">
        <v>936</v>
      </c>
      <c r="D389" t="s">
        <v>1633</v>
      </c>
      <c r="E389" t="s">
        <v>1870</v>
      </c>
      <c r="F389" t="s">
        <v>1871</v>
      </c>
      <c r="G389" t="s">
        <v>1547</v>
      </c>
      <c r="H389" t="s">
        <v>465</v>
      </c>
      <c r="I389" t="s">
        <v>14</v>
      </c>
      <c r="J389" t="s">
        <v>14</v>
      </c>
      <c r="K389" t="s">
        <v>14</v>
      </c>
      <c r="L389" t="s">
        <v>65</v>
      </c>
    </row>
    <row r="390" spans="1:12" ht="18" customHeight="1" x14ac:dyDescent="0.3">
      <c r="A390" t="s">
        <v>1872</v>
      </c>
      <c r="B390" t="s">
        <v>1873</v>
      </c>
      <c r="C390" t="s">
        <v>936</v>
      </c>
      <c r="D390" t="s">
        <v>1633</v>
      </c>
      <c r="E390" t="s">
        <v>1870</v>
      </c>
      <c r="F390" t="s">
        <v>1871</v>
      </c>
      <c r="G390" t="s">
        <v>1547</v>
      </c>
      <c r="H390" t="s">
        <v>465</v>
      </c>
      <c r="I390" t="s">
        <v>14</v>
      </c>
      <c r="J390" t="s">
        <v>14</v>
      </c>
      <c r="K390" t="s">
        <v>14</v>
      </c>
      <c r="L390" t="s">
        <v>65</v>
      </c>
    </row>
    <row r="391" spans="1:12" ht="18" customHeight="1" x14ac:dyDescent="0.3">
      <c r="A391" t="s">
        <v>1874</v>
      </c>
      <c r="B391" t="s">
        <v>1875</v>
      </c>
      <c r="D391" t="s">
        <v>1633</v>
      </c>
      <c r="E391" t="s">
        <v>1870</v>
      </c>
      <c r="F391" t="s">
        <v>1871</v>
      </c>
      <c r="G391" t="s">
        <v>1547</v>
      </c>
      <c r="H391" t="s">
        <v>465</v>
      </c>
      <c r="I391" t="s">
        <v>14</v>
      </c>
      <c r="J391" t="s">
        <v>14</v>
      </c>
      <c r="K391" t="s">
        <v>14</v>
      </c>
      <c r="L391" t="s">
        <v>65</v>
      </c>
    </row>
    <row r="392" spans="1:12" ht="18" customHeight="1" x14ac:dyDescent="0.3">
      <c r="A392" t="s">
        <v>1876</v>
      </c>
      <c r="B392" t="s">
        <v>1877</v>
      </c>
      <c r="C392" t="s">
        <v>936</v>
      </c>
      <c r="D392" t="s">
        <v>1633</v>
      </c>
      <c r="E392" t="s">
        <v>1870</v>
      </c>
      <c r="F392" t="s">
        <v>1871</v>
      </c>
      <c r="G392" t="s">
        <v>1547</v>
      </c>
      <c r="H392" t="s">
        <v>465</v>
      </c>
      <c r="I392" t="s">
        <v>14</v>
      </c>
      <c r="J392" t="s">
        <v>14</v>
      </c>
      <c r="K392" t="s">
        <v>14</v>
      </c>
      <c r="L392" t="s">
        <v>65</v>
      </c>
    </row>
    <row r="393" spans="1:12" ht="18" customHeight="1" x14ac:dyDescent="0.3">
      <c r="A393" t="s">
        <v>1878</v>
      </c>
      <c r="B393" t="s">
        <v>1879</v>
      </c>
      <c r="D393" t="s">
        <v>1633</v>
      </c>
      <c r="E393" t="s">
        <v>1870</v>
      </c>
      <c r="F393" t="s">
        <v>1871</v>
      </c>
      <c r="G393" t="s">
        <v>1547</v>
      </c>
      <c r="H393" t="s">
        <v>465</v>
      </c>
      <c r="I393" t="s">
        <v>14</v>
      </c>
      <c r="J393" t="s">
        <v>14</v>
      </c>
      <c r="K393" t="s">
        <v>14</v>
      </c>
      <c r="L393" t="s">
        <v>65</v>
      </c>
    </row>
    <row r="394" spans="1:12" ht="18" customHeight="1" x14ac:dyDescent="0.3">
      <c r="A394" t="s">
        <v>1880</v>
      </c>
      <c r="B394" t="s">
        <v>796</v>
      </c>
      <c r="D394" t="s">
        <v>1633</v>
      </c>
      <c r="E394" t="s">
        <v>1870</v>
      </c>
      <c r="F394" t="s">
        <v>1871</v>
      </c>
      <c r="G394" t="s">
        <v>1547</v>
      </c>
      <c r="H394" t="s">
        <v>465</v>
      </c>
      <c r="I394" t="s">
        <v>14</v>
      </c>
      <c r="J394" t="s">
        <v>14</v>
      </c>
      <c r="K394" t="s">
        <v>14</v>
      </c>
      <c r="L394" t="s">
        <v>65</v>
      </c>
    </row>
    <row r="395" spans="1:12" ht="18" customHeight="1" x14ac:dyDescent="0.3">
      <c r="A395" t="s">
        <v>1881</v>
      </c>
      <c r="B395" t="s">
        <v>1882</v>
      </c>
      <c r="C395" t="s">
        <v>936</v>
      </c>
      <c r="D395" t="s">
        <v>1633</v>
      </c>
      <c r="E395" t="s">
        <v>1870</v>
      </c>
      <c r="F395" t="s">
        <v>1871</v>
      </c>
      <c r="G395" t="s">
        <v>1547</v>
      </c>
      <c r="H395" t="s">
        <v>465</v>
      </c>
      <c r="I395" t="s">
        <v>14</v>
      </c>
      <c r="J395" t="s">
        <v>14</v>
      </c>
      <c r="K395" t="s">
        <v>14</v>
      </c>
      <c r="L395" t="s">
        <v>65</v>
      </c>
    </row>
    <row r="396" spans="1:12" ht="18" customHeight="1" x14ac:dyDescent="0.3">
      <c r="A396" t="s">
        <v>1883</v>
      </c>
      <c r="B396" t="s">
        <v>1884</v>
      </c>
      <c r="C396" t="s">
        <v>936</v>
      </c>
      <c r="D396" t="s">
        <v>1633</v>
      </c>
      <c r="E396" t="s">
        <v>1870</v>
      </c>
      <c r="F396" t="s">
        <v>1871</v>
      </c>
      <c r="G396" t="s">
        <v>1547</v>
      </c>
      <c r="H396" t="s">
        <v>465</v>
      </c>
      <c r="I396" t="s">
        <v>14</v>
      </c>
      <c r="J396" t="s">
        <v>14</v>
      </c>
      <c r="K396" t="s">
        <v>14</v>
      </c>
      <c r="L396" t="s">
        <v>65</v>
      </c>
    </row>
    <row r="397" spans="1:12" ht="18" customHeight="1" x14ac:dyDescent="0.3">
      <c r="A397" t="s">
        <v>1885</v>
      </c>
      <c r="B397" t="s">
        <v>1886</v>
      </c>
      <c r="C397" t="s">
        <v>936</v>
      </c>
      <c r="D397" t="s">
        <v>1633</v>
      </c>
      <c r="E397" t="s">
        <v>1870</v>
      </c>
      <c r="F397" t="s">
        <v>1871</v>
      </c>
      <c r="G397" t="s">
        <v>1547</v>
      </c>
      <c r="H397" t="s">
        <v>465</v>
      </c>
      <c r="I397" t="s">
        <v>14</v>
      </c>
      <c r="J397" t="s">
        <v>14</v>
      </c>
      <c r="K397" t="s">
        <v>14</v>
      </c>
      <c r="L397" t="s">
        <v>65</v>
      </c>
    </row>
    <row r="398" spans="1:12" ht="18" customHeight="1" x14ac:dyDescent="0.3">
      <c r="A398" t="s">
        <v>1887</v>
      </c>
      <c r="B398" t="s">
        <v>1888</v>
      </c>
      <c r="D398" t="s">
        <v>1633</v>
      </c>
      <c r="E398" t="s">
        <v>1870</v>
      </c>
      <c r="F398" t="s">
        <v>1871</v>
      </c>
      <c r="G398" t="s">
        <v>1547</v>
      </c>
      <c r="H398" t="s">
        <v>465</v>
      </c>
      <c r="I398" t="s">
        <v>14</v>
      </c>
      <c r="J398" t="s">
        <v>14</v>
      </c>
      <c r="K398" t="s">
        <v>14</v>
      </c>
      <c r="L398" t="s">
        <v>65</v>
      </c>
    </row>
    <row r="400" spans="1:12" ht="18" customHeight="1" x14ac:dyDescent="0.3"/>
    <row r="401" spans="1:12" ht="18" customHeight="1" x14ac:dyDescent="0.3">
      <c r="A401" t="s">
        <v>1889</v>
      </c>
      <c r="B401" t="s">
        <v>1869</v>
      </c>
      <c r="D401" t="s">
        <v>1633</v>
      </c>
      <c r="E401" t="s">
        <v>1870</v>
      </c>
      <c r="F401" t="s">
        <v>1890</v>
      </c>
      <c r="G401" t="s">
        <v>1547</v>
      </c>
      <c r="H401" t="s">
        <v>465</v>
      </c>
      <c r="I401" t="s">
        <v>14</v>
      </c>
      <c r="J401" t="s">
        <v>14</v>
      </c>
      <c r="K401" t="s">
        <v>14</v>
      </c>
      <c r="L401" t="s">
        <v>65</v>
      </c>
    </row>
    <row r="402" spans="1:12" ht="18" customHeight="1" x14ac:dyDescent="0.3">
      <c r="A402" t="s">
        <v>1891</v>
      </c>
      <c r="B402" t="s">
        <v>1873</v>
      </c>
      <c r="D402" t="s">
        <v>1633</v>
      </c>
      <c r="E402" t="s">
        <v>1870</v>
      </c>
      <c r="F402" t="s">
        <v>1890</v>
      </c>
      <c r="G402" t="s">
        <v>1547</v>
      </c>
      <c r="H402" t="s">
        <v>465</v>
      </c>
      <c r="I402" t="s">
        <v>14</v>
      </c>
      <c r="J402" t="s">
        <v>14</v>
      </c>
      <c r="K402" t="s">
        <v>14</v>
      </c>
      <c r="L402" t="s">
        <v>65</v>
      </c>
    </row>
    <row r="403" spans="1:12" ht="18" customHeight="1" x14ac:dyDescent="0.3">
      <c r="A403" t="s">
        <v>1892</v>
      </c>
      <c r="B403" t="s">
        <v>1875</v>
      </c>
      <c r="D403" t="s">
        <v>1633</v>
      </c>
      <c r="E403" t="s">
        <v>1870</v>
      </c>
      <c r="F403" t="s">
        <v>1890</v>
      </c>
      <c r="G403" t="s">
        <v>1547</v>
      </c>
      <c r="H403" t="s">
        <v>465</v>
      </c>
      <c r="I403" t="s">
        <v>14</v>
      </c>
      <c r="J403" t="s">
        <v>14</v>
      </c>
      <c r="K403" t="s">
        <v>14</v>
      </c>
      <c r="L403" t="s">
        <v>65</v>
      </c>
    </row>
    <row r="404" spans="1:12" ht="18" customHeight="1" x14ac:dyDescent="0.3">
      <c r="A404" t="s">
        <v>1893</v>
      </c>
      <c r="B404" t="s">
        <v>1877</v>
      </c>
      <c r="D404" t="s">
        <v>1633</v>
      </c>
      <c r="E404" t="s">
        <v>1870</v>
      </c>
      <c r="F404" t="s">
        <v>1890</v>
      </c>
      <c r="G404" t="s">
        <v>1547</v>
      </c>
      <c r="H404" t="s">
        <v>465</v>
      </c>
      <c r="I404" t="s">
        <v>14</v>
      </c>
      <c r="J404" t="s">
        <v>14</v>
      </c>
      <c r="K404" t="s">
        <v>14</v>
      </c>
      <c r="L404" t="s">
        <v>65</v>
      </c>
    </row>
    <row r="405" spans="1:12" ht="18" customHeight="1" x14ac:dyDescent="0.3">
      <c r="A405" t="s">
        <v>1894</v>
      </c>
      <c r="B405" t="s">
        <v>1879</v>
      </c>
      <c r="D405" t="s">
        <v>1633</v>
      </c>
      <c r="E405" t="s">
        <v>1870</v>
      </c>
      <c r="F405" t="s">
        <v>1890</v>
      </c>
      <c r="G405" t="s">
        <v>1547</v>
      </c>
      <c r="H405" t="s">
        <v>465</v>
      </c>
      <c r="I405" t="s">
        <v>14</v>
      </c>
      <c r="J405" t="s">
        <v>14</v>
      </c>
      <c r="K405" t="s">
        <v>14</v>
      </c>
      <c r="L405" t="s">
        <v>65</v>
      </c>
    </row>
    <row r="406" spans="1:12" ht="18" customHeight="1" x14ac:dyDescent="0.3">
      <c r="A406" t="s">
        <v>1895</v>
      </c>
      <c r="B406" t="s">
        <v>1882</v>
      </c>
      <c r="D406" t="s">
        <v>1633</v>
      </c>
      <c r="E406" t="s">
        <v>1870</v>
      </c>
      <c r="F406" t="s">
        <v>1890</v>
      </c>
      <c r="G406" t="s">
        <v>1547</v>
      </c>
      <c r="H406" t="s">
        <v>465</v>
      </c>
      <c r="I406" t="s">
        <v>14</v>
      </c>
      <c r="J406" t="s">
        <v>14</v>
      </c>
      <c r="K406" t="s">
        <v>14</v>
      </c>
      <c r="L406" t="s">
        <v>65</v>
      </c>
    </row>
    <row r="407" spans="1:12" ht="18" customHeight="1" x14ac:dyDescent="0.3">
      <c r="A407" t="s">
        <v>1896</v>
      </c>
      <c r="B407" t="s">
        <v>1884</v>
      </c>
      <c r="C407" t="s">
        <v>936</v>
      </c>
      <c r="D407" t="s">
        <v>1633</v>
      </c>
      <c r="E407" t="s">
        <v>1870</v>
      </c>
      <c r="F407" t="s">
        <v>1890</v>
      </c>
      <c r="G407" t="s">
        <v>1547</v>
      </c>
      <c r="H407" t="s">
        <v>465</v>
      </c>
      <c r="I407" t="s">
        <v>14</v>
      </c>
      <c r="J407" t="s">
        <v>14</v>
      </c>
      <c r="K407" t="s">
        <v>14</v>
      </c>
      <c r="L407" t="s">
        <v>65</v>
      </c>
    </row>
    <row r="408" spans="1:12" ht="18" customHeight="1" x14ac:dyDescent="0.3">
      <c r="A408" t="s">
        <v>1897</v>
      </c>
      <c r="B408" t="s">
        <v>1886</v>
      </c>
      <c r="D408" t="s">
        <v>1633</v>
      </c>
      <c r="E408" t="s">
        <v>1870</v>
      </c>
      <c r="F408" t="s">
        <v>1890</v>
      </c>
      <c r="G408" t="s">
        <v>1547</v>
      </c>
      <c r="H408" t="s">
        <v>465</v>
      </c>
      <c r="I408" t="s">
        <v>14</v>
      </c>
      <c r="J408" t="s">
        <v>14</v>
      </c>
      <c r="K408" t="s">
        <v>14</v>
      </c>
      <c r="L408" t="s">
        <v>65</v>
      </c>
    </row>
    <row r="409" spans="1:12" ht="18" customHeight="1" x14ac:dyDescent="0.3">
      <c r="A409" t="s">
        <v>1898</v>
      </c>
      <c r="B409" t="s">
        <v>1888</v>
      </c>
      <c r="D409" t="s">
        <v>1633</v>
      </c>
      <c r="E409" t="s">
        <v>1870</v>
      </c>
      <c r="F409" t="s">
        <v>1890</v>
      </c>
      <c r="G409" t="s">
        <v>1547</v>
      </c>
      <c r="H409" t="s">
        <v>465</v>
      </c>
      <c r="I409" t="s">
        <v>14</v>
      </c>
      <c r="J409" t="s">
        <v>14</v>
      </c>
      <c r="K409" t="s">
        <v>14</v>
      </c>
      <c r="L409" t="s">
        <v>65</v>
      </c>
    </row>
    <row r="414" spans="1:12" ht="91.05" customHeight="1" x14ac:dyDescent="0.3">
      <c r="A414" t="s">
        <v>1899</v>
      </c>
      <c r="B414" s="39" t="s">
        <v>1900</v>
      </c>
      <c r="D414" t="s">
        <v>1633</v>
      </c>
      <c r="E414" t="s">
        <v>1870</v>
      </c>
      <c r="F414" t="s">
        <v>920</v>
      </c>
      <c r="G414" t="s">
        <v>1547</v>
      </c>
      <c r="H414" t="s">
        <v>465</v>
      </c>
      <c r="I414" t="s">
        <v>14</v>
      </c>
      <c r="J414" t="s">
        <v>14</v>
      </c>
      <c r="K414" t="s">
        <v>14</v>
      </c>
      <c r="L414" t="s">
        <v>15</v>
      </c>
    </row>
  </sheetData>
  <autoFilter ref="A1:L415" xr:uid="{50FD902A-32F6-4F77-B0A9-BEC746082E15}"/>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FDF40-10E4-4159-BA61-52955BF78D47}">
  <dimension ref="A1:L155"/>
  <sheetViews>
    <sheetView zoomScale="90" zoomScaleNormal="90" workbookViewId="0">
      <pane ySplit="1" topLeftCell="A2" activePane="bottomLeft" state="frozen"/>
      <selection pane="bottomLeft" activeCell="C4" sqref="C4"/>
    </sheetView>
  </sheetViews>
  <sheetFormatPr defaultColWidth="8.6640625" defaultRowHeight="14.4" x14ac:dyDescent="0.3"/>
  <cols>
    <col min="1" max="1" width="8.44140625" customWidth="1"/>
    <col min="2" max="2" width="65.33203125" style="1" customWidth="1"/>
    <col min="3" max="3" width="24.44140625" customWidth="1"/>
  </cols>
  <sheetData>
    <row r="1" spans="1:12" x14ac:dyDescent="0.3">
      <c r="A1" t="s">
        <v>0</v>
      </c>
      <c r="B1" s="1" t="s">
        <v>1</v>
      </c>
      <c r="C1" t="s">
        <v>2</v>
      </c>
      <c r="D1" t="s">
        <v>596</v>
      </c>
      <c r="E1" t="s">
        <v>3</v>
      </c>
      <c r="F1" t="s">
        <v>4</v>
      </c>
      <c r="G1" t="s">
        <v>5</v>
      </c>
      <c r="H1" t="s">
        <v>6</v>
      </c>
      <c r="I1" t="s">
        <v>7</v>
      </c>
      <c r="J1" t="s">
        <v>8</v>
      </c>
      <c r="K1" t="s">
        <v>9</v>
      </c>
      <c r="L1" t="s">
        <v>10</v>
      </c>
    </row>
    <row r="5" spans="1:12" x14ac:dyDescent="0.3">
      <c r="A5" s="6"/>
      <c r="B5" s="7"/>
    </row>
    <row r="6" spans="1:12" x14ac:dyDescent="0.3">
      <c r="A6" s="6"/>
      <c r="B6" s="7"/>
    </row>
    <row r="7" spans="1:12" x14ac:dyDescent="0.3">
      <c r="A7" s="6"/>
      <c r="B7" s="7"/>
    </row>
    <row r="8" spans="1:12" x14ac:dyDescent="0.3">
      <c r="A8" s="6"/>
      <c r="B8" s="7"/>
    </row>
    <row r="9" spans="1:12" x14ac:dyDescent="0.3">
      <c r="A9" s="6"/>
      <c r="B9" s="7"/>
    </row>
    <row r="53" spans="1:12" ht="15.6" customHeight="1" x14ac:dyDescent="0.3"/>
    <row r="55" spans="1:12" x14ac:dyDescent="0.3">
      <c r="A55" t="s">
        <v>1901</v>
      </c>
      <c r="B55" s="1" t="s">
        <v>1902</v>
      </c>
      <c r="C55">
        <v>263</v>
      </c>
      <c r="D55" t="s">
        <v>606</v>
      </c>
      <c r="E55" t="s">
        <v>1903</v>
      </c>
      <c r="F55" t="s">
        <v>121</v>
      </c>
      <c r="G55" t="s">
        <v>465</v>
      </c>
      <c r="H55" t="s">
        <v>467</v>
      </c>
      <c r="I55" t="s">
        <v>14</v>
      </c>
      <c r="J55" t="s">
        <v>14</v>
      </c>
      <c r="K55" t="s">
        <v>14</v>
      </c>
      <c r="L55" t="s">
        <v>399</v>
      </c>
    </row>
    <row r="56" spans="1:12" x14ac:dyDescent="0.3">
      <c r="A56" t="s">
        <v>1904</v>
      </c>
      <c r="B56" s="1" t="s">
        <v>1905</v>
      </c>
      <c r="C56">
        <v>50</v>
      </c>
      <c r="D56" t="s">
        <v>606</v>
      </c>
      <c r="E56" t="s">
        <v>1903</v>
      </c>
      <c r="F56" t="s">
        <v>121</v>
      </c>
      <c r="G56" t="s">
        <v>465</v>
      </c>
      <c r="H56" t="s">
        <v>467</v>
      </c>
      <c r="I56" t="s">
        <v>14</v>
      </c>
      <c r="J56" t="s">
        <v>14</v>
      </c>
      <c r="K56" t="s">
        <v>14</v>
      </c>
      <c r="L56" t="s">
        <v>399</v>
      </c>
    </row>
    <row r="57" spans="1:12" x14ac:dyDescent="0.3">
      <c r="A57" t="s">
        <v>1906</v>
      </c>
      <c r="B57" s="1" t="s">
        <v>1907</v>
      </c>
      <c r="C57">
        <v>133</v>
      </c>
      <c r="D57" t="s">
        <v>606</v>
      </c>
      <c r="E57" t="s">
        <v>1903</v>
      </c>
      <c r="F57" t="s">
        <v>121</v>
      </c>
      <c r="G57" t="s">
        <v>465</v>
      </c>
      <c r="H57" t="s">
        <v>467</v>
      </c>
      <c r="I57" t="s">
        <v>14</v>
      </c>
      <c r="J57" t="s">
        <v>14</v>
      </c>
      <c r="K57" t="s">
        <v>14</v>
      </c>
      <c r="L57" t="s">
        <v>399</v>
      </c>
    </row>
    <row r="58" spans="1:12" x14ac:dyDescent="0.3">
      <c r="A58" t="s">
        <v>1908</v>
      </c>
      <c r="B58" s="1" t="s">
        <v>1909</v>
      </c>
      <c r="C58">
        <v>129</v>
      </c>
      <c r="D58" t="s">
        <v>606</v>
      </c>
      <c r="E58" t="s">
        <v>1903</v>
      </c>
      <c r="F58" t="s">
        <v>121</v>
      </c>
      <c r="G58" t="s">
        <v>465</v>
      </c>
      <c r="H58" t="s">
        <v>467</v>
      </c>
      <c r="I58" t="s">
        <v>14</v>
      </c>
      <c r="J58" t="s">
        <v>14</v>
      </c>
      <c r="K58" t="s">
        <v>14</v>
      </c>
      <c r="L58" t="s">
        <v>399</v>
      </c>
    </row>
    <row r="59" spans="1:12" x14ac:dyDescent="0.3">
      <c r="A59" t="s">
        <v>1910</v>
      </c>
      <c r="B59" s="1" t="s">
        <v>1911</v>
      </c>
      <c r="C59">
        <v>16</v>
      </c>
      <c r="D59" t="s">
        <v>606</v>
      </c>
      <c r="E59" t="s">
        <v>1903</v>
      </c>
      <c r="F59" t="s">
        <v>121</v>
      </c>
      <c r="G59" t="s">
        <v>465</v>
      </c>
      <c r="H59" t="s">
        <v>467</v>
      </c>
      <c r="I59" t="s">
        <v>14</v>
      </c>
      <c r="J59" t="s">
        <v>14</v>
      </c>
      <c r="K59" t="s">
        <v>14</v>
      </c>
      <c r="L59" t="s">
        <v>399</v>
      </c>
    </row>
    <row r="60" spans="1:12" x14ac:dyDescent="0.3">
      <c r="A60" t="s">
        <v>1912</v>
      </c>
      <c r="B60" s="1" t="s">
        <v>1913</v>
      </c>
      <c r="C60">
        <v>167</v>
      </c>
      <c r="D60" t="s">
        <v>606</v>
      </c>
      <c r="E60" t="s">
        <v>1903</v>
      </c>
      <c r="F60" t="s">
        <v>121</v>
      </c>
      <c r="G60" t="s">
        <v>465</v>
      </c>
      <c r="H60" t="s">
        <v>467</v>
      </c>
      <c r="I60" t="s">
        <v>14</v>
      </c>
      <c r="J60" t="s">
        <v>14</v>
      </c>
      <c r="K60" t="s">
        <v>14</v>
      </c>
      <c r="L60" t="s">
        <v>399</v>
      </c>
    </row>
    <row r="61" spans="1:12" x14ac:dyDescent="0.3">
      <c r="A61" t="s">
        <v>1914</v>
      </c>
      <c r="B61" s="1" t="s">
        <v>1915</v>
      </c>
      <c r="C61">
        <v>50</v>
      </c>
      <c r="D61" t="s">
        <v>606</v>
      </c>
      <c r="E61" t="s">
        <v>1903</v>
      </c>
      <c r="F61" t="s">
        <v>121</v>
      </c>
      <c r="G61" t="s">
        <v>465</v>
      </c>
      <c r="H61" t="s">
        <v>467</v>
      </c>
      <c r="I61" t="s">
        <v>14</v>
      </c>
      <c r="J61" t="s">
        <v>14</v>
      </c>
      <c r="K61" t="s">
        <v>14</v>
      </c>
      <c r="L61" t="s">
        <v>399</v>
      </c>
    </row>
    <row r="62" spans="1:12" x14ac:dyDescent="0.3">
      <c r="A62" t="s">
        <v>1916</v>
      </c>
      <c r="B62" s="1" t="s">
        <v>1917</v>
      </c>
      <c r="C62">
        <v>22</v>
      </c>
      <c r="D62" t="s">
        <v>606</v>
      </c>
      <c r="E62" t="s">
        <v>1903</v>
      </c>
      <c r="F62" t="s">
        <v>121</v>
      </c>
      <c r="G62" t="s">
        <v>465</v>
      </c>
      <c r="H62" t="s">
        <v>467</v>
      </c>
      <c r="I62" t="s">
        <v>14</v>
      </c>
      <c r="J62" t="s">
        <v>14</v>
      </c>
      <c r="K62" t="s">
        <v>14</v>
      </c>
      <c r="L62" t="s">
        <v>399</v>
      </c>
    </row>
    <row r="63" spans="1:12" ht="28.8" x14ac:dyDescent="0.3">
      <c r="A63" t="s">
        <v>1918</v>
      </c>
      <c r="B63" s="1" t="s">
        <v>1919</v>
      </c>
      <c r="C63">
        <v>24</v>
      </c>
      <c r="D63" t="s">
        <v>606</v>
      </c>
      <c r="E63" t="s">
        <v>1903</v>
      </c>
      <c r="F63" t="s">
        <v>121</v>
      </c>
      <c r="G63" t="s">
        <v>465</v>
      </c>
      <c r="H63" t="s">
        <v>467</v>
      </c>
      <c r="I63" t="s">
        <v>14</v>
      </c>
      <c r="J63" t="s">
        <v>14</v>
      </c>
      <c r="K63" t="s">
        <v>14</v>
      </c>
      <c r="L63" t="s">
        <v>399</v>
      </c>
    </row>
    <row r="64" spans="1:12" ht="28.8" x14ac:dyDescent="0.3">
      <c r="A64" t="s">
        <v>1920</v>
      </c>
      <c r="B64" s="1" t="s">
        <v>1921</v>
      </c>
      <c r="C64">
        <v>7</v>
      </c>
      <c r="D64" t="s">
        <v>606</v>
      </c>
      <c r="E64" t="s">
        <v>1903</v>
      </c>
      <c r="F64" t="s">
        <v>121</v>
      </c>
      <c r="G64" t="s">
        <v>465</v>
      </c>
      <c r="H64" t="s">
        <v>467</v>
      </c>
      <c r="I64" t="s">
        <v>14</v>
      </c>
      <c r="J64" t="s">
        <v>14</v>
      </c>
      <c r="K64" t="s">
        <v>14</v>
      </c>
      <c r="L64" t="s">
        <v>399</v>
      </c>
    </row>
    <row r="65" spans="1:12" ht="18" customHeight="1" x14ac:dyDescent="0.3"/>
    <row r="68" spans="1:12" x14ac:dyDescent="0.3">
      <c r="A68" t="s">
        <v>1922</v>
      </c>
      <c r="B68" s="1" t="s">
        <v>1902</v>
      </c>
      <c r="C68">
        <v>320</v>
      </c>
      <c r="D68" t="s">
        <v>606</v>
      </c>
      <c r="E68" t="s">
        <v>1903</v>
      </c>
      <c r="F68" t="s">
        <v>1923</v>
      </c>
      <c r="G68" t="s">
        <v>465</v>
      </c>
      <c r="H68" t="s">
        <v>467</v>
      </c>
      <c r="I68" t="s">
        <v>14</v>
      </c>
      <c r="J68" t="s">
        <v>14</v>
      </c>
      <c r="K68" t="s">
        <v>14</v>
      </c>
      <c r="L68" t="s">
        <v>399</v>
      </c>
    </row>
    <row r="69" spans="1:12" x14ac:dyDescent="0.3">
      <c r="A69" t="s">
        <v>1924</v>
      </c>
      <c r="B69" s="1" t="s">
        <v>1905</v>
      </c>
      <c r="C69">
        <v>29</v>
      </c>
      <c r="D69" t="s">
        <v>606</v>
      </c>
      <c r="E69" t="s">
        <v>1903</v>
      </c>
      <c r="F69" t="s">
        <v>1923</v>
      </c>
      <c r="G69" t="s">
        <v>465</v>
      </c>
      <c r="H69" t="s">
        <v>467</v>
      </c>
      <c r="I69" t="s">
        <v>14</v>
      </c>
      <c r="J69" t="s">
        <v>14</v>
      </c>
      <c r="K69" t="s">
        <v>14</v>
      </c>
      <c r="L69" t="s">
        <v>399</v>
      </c>
    </row>
    <row r="70" spans="1:12" x14ac:dyDescent="0.3">
      <c r="A70" t="s">
        <v>1925</v>
      </c>
      <c r="B70" s="1" t="s">
        <v>1907</v>
      </c>
      <c r="C70">
        <v>167</v>
      </c>
      <c r="D70" t="s">
        <v>606</v>
      </c>
      <c r="E70" t="s">
        <v>1903</v>
      </c>
      <c r="F70" t="s">
        <v>1923</v>
      </c>
      <c r="G70" t="s">
        <v>465</v>
      </c>
      <c r="H70" t="s">
        <v>467</v>
      </c>
      <c r="I70" t="s">
        <v>14</v>
      </c>
      <c r="J70" t="s">
        <v>14</v>
      </c>
      <c r="K70" t="s">
        <v>14</v>
      </c>
      <c r="L70" t="s">
        <v>399</v>
      </c>
    </row>
    <row r="71" spans="1:12" x14ac:dyDescent="0.3">
      <c r="A71" t="s">
        <v>1926</v>
      </c>
      <c r="B71" s="1" t="s">
        <v>1909</v>
      </c>
      <c r="C71">
        <v>146</v>
      </c>
      <c r="D71" t="s">
        <v>606</v>
      </c>
      <c r="E71" t="s">
        <v>1903</v>
      </c>
      <c r="F71" t="s">
        <v>1923</v>
      </c>
      <c r="G71" t="s">
        <v>465</v>
      </c>
      <c r="H71" t="s">
        <v>467</v>
      </c>
      <c r="I71" t="s">
        <v>14</v>
      </c>
      <c r="J71" t="s">
        <v>14</v>
      </c>
      <c r="K71" t="s">
        <v>14</v>
      </c>
      <c r="L71" t="s">
        <v>399</v>
      </c>
    </row>
    <row r="72" spans="1:12" ht="18" customHeight="1" x14ac:dyDescent="0.3">
      <c r="A72" t="s">
        <v>1927</v>
      </c>
      <c r="B72" s="1" t="s">
        <v>1911</v>
      </c>
      <c r="C72">
        <v>0</v>
      </c>
      <c r="D72" t="s">
        <v>606</v>
      </c>
      <c r="E72" t="s">
        <v>1903</v>
      </c>
      <c r="F72" t="s">
        <v>1923</v>
      </c>
      <c r="G72" t="s">
        <v>465</v>
      </c>
      <c r="H72" t="s">
        <v>467</v>
      </c>
      <c r="I72" t="s">
        <v>14</v>
      </c>
      <c r="J72" t="s">
        <v>14</v>
      </c>
      <c r="K72" t="s">
        <v>14</v>
      </c>
      <c r="L72" t="s">
        <v>399</v>
      </c>
    </row>
    <row r="73" spans="1:12" ht="18" customHeight="1" x14ac:dyDescent="0.3">
      <c r="A73" t="s">
        <v>1928</v>
      </c>
      <c r="B73" s="1" t="s">
        <v>1913</v>
      </c>
      <c r="C73">
        <v>82</v>
      </c>
      <c r="D73" t="s">
        <v>606</v>
      </c>
      <c r="E73" t="s">
        <v>1903</v>
      </c>
      <c r="F73" t="s">
        <v>1923</v>
      </c>
      <c r="G73" t="s">
        <v>465</v>
      </c>
      <c r="H73" t="s">
        <v>467</v>
      </c>
      <c r="I73" t="s">
        <v>14</v>
      </c>
      <c r="J73" t="s">
        <v>14</v>
      </c>
      <c r="K73" t="s">
        <v>14</v>
      </c>
      <c r="L73" t="s">
        <v>399</v>
      </c>
    </row>
    <row r="74" spans="1:12" ht="18" customHeight="1" x14ac:dyDescent="0.3">
      <c r="A74" t="s">
        <v>1929</v>
      </c>
      <c r="B74" s="1" t="s">
        <v>1915</v>
      </c>
      <c r="C74">
        <v>173</v>
      </c>
      <c r="D74" t="s">
        <v>606</v>
      </c>
      <c r="E74" t="s">
        <v>1903</v>
      </c>
      <c r="F74" t="s">
        <v>1923</v>
      </c>
      <c r="G74" t="s">
        <v>465</v>
      </c>
      <c r="H74" t="s">
        <v>467</v>
      </c>
      <c r="I74" t="s">
        <v>14</v>
      </c>
      <c r="J74" t="s">
        <v>14</v>
      </c>
      <c r="K74" t="s">
        <v>14</v>
      </c>
      <c r="L74" t="s">
        <v>399</v>
      </c>
    </row>
    <row r="75" spans="1:12" x14ac:dyDescent="0.3">
      <c r="A75" t="s">
        <v>1930</v>
      </c>
      <c r="B75" s="1" t="s">
        <v>1917</v>
      </c>
      <c r="C75">
        <v>30</v>
      </c>
      <c r="D75" t="s">
        <v>606</v>
      </c>
      <c r="E75" t="s">
        <v>1903</v>
      </c>
      <c r="F75" t="s">
        <v>1923</v>
      </c>
      <c r="G75" t="s">
        <v>465</v>
      </c>
      <c r="H75" t="s">
        <v>467</v>
      </c>
      <c r="I75" t="s">
        <v>14</v>
      </c>
      <c r="J75" t="s">
        <v>14</v>
      </c>
      <c r="K75" t="s">
        <v>14</v>
      </c>
      <c r="L75" t="s">
        <v>399</v>
      </c>
    </row>
    <row r="76" spans="1:12" ht="28.8" x14ac:dyDescent="0.3">
      <c r="A76" t="s">
        <v>1931</v>
      </c>
      <c r="B76" s="1" t="s">
        <v>1919</v>
      </c>
      <c r="C76">
        <v>35</v>
      </c>
      <c r="D76" t="s">
        <v>606</v>
      </c>
      <c r="E76" t="s">
        <v>1903</v>
      </c>
      <c r="F76" t="s">
        <v>1923</v>
      </c>
      <c r="G76" t="s">
        <v>465</v>
      </c>
      <c r="H76" t="s">
        <v>467</v>
      </c>
      <c r="I76" t="s">
        <v>14</v>
      </c>
      <c r="J76" t="s">
        <v>14</v>
      </c>
      <c r="K76" t="s">
        <v>14</v>
      </c>
      <c r="L76" t="s">
        <v>399</v>
      </c>
    </row>
    <row r="77" spans="1:12" ht="28.8" x14ac:dyDescent="0.3">
      <c r="A77" t="s">
        <v>1932</v>
      </c>
      <c r="B77" s="1" t="s">
        <v>1921</v>
      </c>
      <c r="C77">
        <v>33</v>
      </c>
      <c r="D77" t="s">
        <v>606</v>
      </c>
      <c r="E77" t="s">
        <v>1903</v>
      </c>
      <c r="F77" t="s">
        <v>1923</v>
      </c>
      <c r="G77" t="s">
        <v>465</v>
      </c>
      <c r="H77" t="s">
        <v>467</v>
      </c>
      <c r="I77" t="s">
        <v>14</v>
      </c>
      <c r="J77" t="s">
        <v>14</v>
      </c>
      <c r="K77" t="s">
        <v>14</v>
      </c>
      <c r="L77" t="s">
        <v>399</v>
      </c>
    </row>
    <row r="81" spans="1:12" x14ac:dyDescent="0.3">
      <c r="A81" t="s">
        <v>1933</v>
      </c>
      <c r="B81" s="1" t="s">
        <v>1902</v>
      </c>
      <c r="C81">
        <f>SUM(C55,C68)</f>
        <v>583</v>
      </c>
      <c r="D81" t="s">
        <v>606</v>
      </c>
      <c r="E81" t="s">
        <v>1903</v>
      </c>
      <c r="F81" t="s">
        <v>205</v>
      </c>
      <c r="G81" t="s">
        <v>465</v>
      </c>
      <c r="H81" t="s">
        <v>467</v>
      </c>
      <c r="I81" t="s">
        <v>14</v>
      </c>
      <c r="J81" t="s">
        <v>14</v>
      </c>
      <c r="K81" t="s">
        <v>14</v>
      </c>
      <c r="L81" t="s">
        <v>399</v>
      </c>
    </row>
    <row r="82" spans="1:12" x14ac:dyDescent="0.3">
      <c r="A82" t="s">
        <v>1934</v>
      </c>
      <c r="B82" s="1" t="s">
        <v>1905</v>
      </c>
      <c r="C82">
        <f>SUM(C56,C69)</f>
        <v>79</v>
      </c>
      <c r="D82" t="s">
        <v>606</v>
      </c>
      <c r="E82" t="s">
        <v>1903</v>
      </c>
      <c r="F82" t="s">
        <v>205</v>
      </c>
      <c r="G82" t="s">
        <v>465</v>
      </c>
      <c r="H82" t="s">
        <v>467</v>
      </c>
      <c r="I82" t="s">
        <v>14</v>
      </c>
      <c r="J82" t="s">
        <v>14</v>
      </c>
      <c r="K82" t="s">
        <v>14</v>
      </c>
      <c r="L82" t="s">
        <v>399</v>
      </c>
    </row>
    <row r="83" spans="1:12" x14ac:dyDescent="0.3">
      <c r="A83" t="s">
        <v>1935</v>
      </c>
      <c r="B83" s="1" t="s">
        <v>1907</v>
      </c>
      <c r="C83">
        <f>SUM(C57,C70)</f>
        <v>300</v>
      </c>
      <c r="D83" t="s">
        <v>606</v>
      </c>
      <c r="E83" t="s">
        <v>1903</v>
      </c>
      <c r="F83" t="s">
        <v>205</v>
      </c>
      <c r="G83" t="s">
        <v>465</v>
      </c>
      <c r="H83" t="s">
        <v>467</v>
      </c>
      <c r="I83" t="s">
        <v>14</v>
      </c>
      <c r="J83" t="s">
        <v>14</v>
      </c>
      <c r="K83" t="s">
        <v>14</v>
      </c>
      <c r="L83" t="s">
        <v>399</v>
      </c>
    </row>
    <row r="84" spans="1:12" ht="33" customHeight="1" x14ac:dyDescent="0.3">
      <c r="A84" t="s">
        <v>1936</v>
      </c>
      <c r="B84" s="1" t="s">
        <v>1909</v>
      </c>
      <c r="C84">
        <f>SUM(C58,C71)</f>
        <v>275</v>
      </c>
      <c r="D84" t="s">
        <v>606</v>
      </c>
      <c r="E84" t="s">
        <v>1903</v>
      </c>
      <c r="F84" t="s">
        <v>205</v>
      </c>
      <c r="G84" t="s">
        <v>465</v>
      </c>
      <c r="H84" t="s">
        <v>467</v>
      </c>
      <c r="I84" t="s">
        <v>14</v>
      </c>
      <c r="J84" t="s">
        <v>14</v>
      </c>
      <c r="K84" t="s">
        <v>14</v>
      </c>
      <c r="L84" t="s">
        <v>399</v>
      </c>
    </row>
    <row r="85" spans="1:12" ht="18" customHeight="1" x14ac:dyDescent="0.3">
      <c r="A85" t="s">
        <v>1937</v>
      </c>
      <c r="B85" s="1" t="s">
        <v>1911</v>
      </c>
      <c r="C85">
        <f t="shared" ref="C85:C90" si="0">SUM(C59,C72)</f>
        <v>16</v>
      </c>
      <c r="D85" t="s">
        <v>606</v>
      </c>
      <c r="E85" t="s">
        <v>1903</v>
      </c>
      <c r="F85" t="s">
        <v>205</v>
      </c>
      <c r="G85" t="s">
        <v>465</v>
      </c>
      <c r="H85" t="s">
        <v>467</v>
      </c>
      <c r="I85" t="s">
        <v>14</v>
      </c>
      <c r="J85" t="s">
        <v>14</v>
      </c>
      <c r="K85" t="s">
        <v>14</v>
      </c>
      <c r="L85" t="s">
        <v>399</v>
      </c>
    </row>
    <row r="86" spans="1:12" ht="18" customHeight="1" x14ac:dyDescent="0.3">
      <c r="A86" t="s">
        <v>1938</v>
      </c>
      <c r="B86" s="1" t="s">
        <v>1913</v>
      </c>
      <c r="C86">
        <f t="shared" si="0"/>
        <v>249</v>
      </c>
      <c r="D86" t="s">
        <v>606</v>
      </c>
      <c r="E86" t="s">
        <v>1903</v>
      </c>
      <c r="F86" t="s">
        <v>205</v>
      </c>
      <c r="G86" t="s">
        <v>465</v>
      </c>
      <c r="H86" t="s">
        <v>467</v>
      </c>
      <c r="I86" t="s">
        <v>14</v>
      </c>
      <c r="J86" t="s">
        <v>14</v>
      </c>
      <c r="K86" t="s">
        <v>14</v>
      </c>
      <c r="L86" t="s">
        <v>399</v>
      </c>
    </row>
    <row r="87" spans="1:12" ht="18" customHeight="1" x14ac:dyDescent="0.3">
      <c r="A87" t="s">
        <v>1939</v>
      </c>
      <c r="B87" s="1" t="s">
        <v>1915</v>
      </c>
      <c r="C87">
        <f t="shared" si="0"/>
        <v>223</v>
      </c>
      <c r="D87" t="s">
        <v>606</v>
      </c>
      <c r="E87" t="s">
        <v>1903</v>
      </c>
      <c r="F87" t="s">
        <v>205</v>
      </c>
      <c r="G87" t="s">
        <v>465</v>
      </c>
      <c r="H87" t="s">
        <v>467</v>
      </c>
      <c r="I87" t="s">
        <v>14</v>
      </c>
      <c r="J87" t="s">
        <v>14</v>
      </c>
      <c r="K87" t="s">
        <v>14</v>
      </c>
      <c r="L87" t="s">
        <v>399</v>
      </c>
    </row>
    <row r="88" spans="1:12" x14ac:dyDescent="0.3">
      <c r="A88" t="s">
        <v>1940</v>
      </c>
      <c r="B88" s="1" t="s">
        <v>1917</v>
      </c>
      <c r="C88">
        <f t="shared" si="0"/>
        <v>52</v>
      </c>
      <c r="D88" t="s">
        <v>606</v>
      </c>
      <c r="E88" t="s">
        <v>1903</v>
      </c>
      <c r="F88" t="s">
        <v>205</v>
      </c>
      <c r="G88" t="s">
        <v>465</v>
      </c>
      <c r="H88" t="s">
        <v>467</v>
      </c>
      <c r="I88" t="s">
        <v>14</v>
      </c>
      <c r="J88" t="s">
        <v>14</v>
      </c>
      <c r="K88" t="s">
        <v>14</v>
      </c>
      <c r="L88" t="s">
        <v>399</v>
      </c>
    </row>
    <row r="89" spans="1:12" ht="28.8" x14ac:dyDescent="0.3">
      <c r="A89" t="s">
        <v>1941</v>
      </c>
      <c r="B89" s="1" t="s">
        <v>1919</v>
      </c>
      <c r="C89">
        <f t="shared" si="0"/>
        <v>59</v>
      </c>
      <c r="D89" t="s">
        <v>606</v>
      </c>
      <c r="E89" t="s">
        <v>1903</v>
      </c>
      <c r="F89" t="s">
        <v>205</v>
      </c>
      <c r="G89" t="s">
        <v>465</v>
      </c>
      <c r="H89" t="s">
        <v>467</v>
      </c>
      <c r="I89" t="s">
        <v>14</v>
      </c>
      <c r="J89" t="s">
        <v>14</v>
      </c>
      <c r="K89" t="s">
        <v>14</v>
      </c>
      <c r="L89" t="s">
        <v>399</v>
      </c>
    </row>
    <row r="90" spans="1:12" ht="28.8" x14ac:dyDescent="0.3">
      <c r="A90" t="s">
        <v>1942</v>
      </c>
      <c r="B90" s="1" t="s">
        <v>1921</v>
      </c>
      <c r="C90">
        <f t="shared" si="0"/>
        <v>40</v>
      </c>
      <c r="D90" t="s">
        <v>606</v>
      </c>
      <c r="E90" t="s">
        <v>1903</v>
      </c>
      <c r="F90" t="s">
        <v>205</v>
      </c>
      <c r="G90" t="s">
        <v>465</v>
      </c>
      <c r="H90" t="s">
        <v>467</v>
      </c>
      <c r="I90" t="s">
        <v>14</v>
      </c>
      <c r="J90" t="s">
        <v>14</v>
      </c>
      <c r="K90" t="s">
        <v>14</v>
      </c>
      <c r="L90" t="s">
        <v>399</v>
      </c>
    </row>
    <row r="91" spans="1:12" ht="18" customHeight="1" x14ac:dyDescent="0.3"/>
    <row r="94" spans="1:12" x14ac:dyDescent="0.3">
      <c r="A94" s="6"/>
      <c r="B94" s="7"/>
    </row>
    <row r="95" spans="1:12" x14ac:dyDescent="0.3">
      <c r="A95" s="6"/>
      <c r="B95" s="7"/>
    </row>
    <row r="96" spans="1:12" x14ac:dyDescent="0.3">
      <c r="A96" s="6"/>
      <c r="B96" s="7"/>
    </row>
    <row r="97" spans="1:12" x14ac:dyDescent="0.3">
      <c r="A97" s="6"/>
      <c r="B97" s="7"/>
    </row>
    <row r="98" spans="1:12" x14ac:dyDescent="0.3">
      <c r="A98" s="6"/>
      <c r="B98" s="7"/>
    </row>
    <row r="104" spans="1:12" x14ac:dyDescent="0.3">
      <c r="A104" t="s">
        <v>468</v>
      </c>
      <c r="B104" s="1" t="s">
        <v>612</v>
      </c>
      <c r="C104" s="10">
        <f>C105/C106</f>
        <v>15.626690712353474</v>
      </c>
      <c r="D104" t="s">
        <v>606</v>
      </c>
      <c r="E104" t="s">
        <v>469</v>
      </c>
      <c r="F104" t="s">
        <v>205</v>
      </c>
      <c r="G104" t="s">
        <v>465</v>
      </c>
      <c r="H104" t="s">
        <v>467</v>
      </c>
      <c r="I104" t="s">
        <v>14</v>
      </c>
      <c r="J104" t="s">
        <v>14</v>
      </c>
      <c r="K104" t="s">
        <v>14</v>
      </c>
      <c r="L104" t="s">
        <v>399</v>
      </c>
    </row>
    <row r="105" spans="1:12" x14ac:dyDescent="0.3">
      <c r="A105" t="s">
        <v>470</v>
      </c>
      <c r="B105" s="3" t="s">
        <v>719</v>
      </c>
      <c r="C105" s="10">
        <f>5487+((1/3)*(869))</f>
        <v>5776.666666666667</v>
      </c>
      <c r="D105" t="s">
        <v>606</v>
      </c>
      <c r="E105" t="s">
        <v>469</v>
      </c>
      <c r="F105" t="s">
        <v>205</v>
      </c>
      <c r="G105" t="s">
        <v>465</v>
      </c>
      <c r="H105" t="s">
        <v>467</v>
      </c>
      <c r="I105" t="s">
        <v>14</v>
      </c>
      <c r="J105" t="s">
        <v>14</v>
      </c>
      <c r="K105" t="s">
        <v>14</v>
      </c>
      <c r="L105" t="s">
        <v>399</v>
      </c>
    </row>
    <row r="106" spans="1:12" x14ac:dyDescent="0.3">
      <c r="A106" t="s">
        <v>471</v>
      </c>
      <c r="B106" s="3" t="s">
        <v>718</v>
      </c>
      <c r="C106" s="10">
        <f>263+((1/3)*(320))</f>
        <v>369.66666666666663</v>
      </c>
      <c r="D106" t="s">
        <v>606</v>
      </c>
      <c r="E106" t="s">
        <v>469</v>
      </c>
      <c r="F106" t="s">
        <v>205</v>
      </c>
      <c r="G106" t="s">
        <v>465</v>
      </c>
      <c r="H106" t="s">
        <v>467</v>
      </c>
      <c r="I106" t="s">
        <v>14</v>
      </c>
      <c r="J106" t="s">
        <v>14</v>
      </c>
      <c r="K106" t="s">
        <v>14</v>
      </c>
      <c r="L106" t="s">
        <v>399</v>
      </c>
    </row>
    <row r="138" spans="1:12" x14ac:dyDescent="0.3">
      <c r="A138" t="s">
        <v>1943</v>
      </c>
      <c r="B138" s="40" t="s">
        <v>1944</v>
      </c>
      <c r="C138">
        <v>106</v>
      </c>
      <c r="D138" t="s">
        <v>606</v>
      </c>
      <c r="E138" t="s">
        <v>1945</v>
      </c>
      <c r="F138" t="s">
        <v>1946</v>
      </c>
      <c r="G138" t="s">
        <v>465</v>
      </c>
      <c r="H138" t="s">
        <v>467</v>
      </c>
      <c r="I138" t="s">
        <v>14</v>
      </c>
      <c r="J138" t="s">
        <v>14</v>
      </c>
      <c r="K138" t="s">
        <v>14</v>
      </c>
      <c r="L138" t="s">
        <v>399</v>
      </c>
    </row>
    <row r="139" spans="1:12" x14ac:dyDescent="0.3">
      <c r="A139" t="s">
        <v>1947</v>
      </c>
      <c r="B139" s="40" t="s">
        <v>1948</v>
      </c>
      <c r="C139">
        <v>438</v>
      </c>
      <c r="D139" t="s">
        <v>606</v>
      </c>
      <c r="E139" t="s">
        <v>1945</v>
      </c>
      <c r="F139" t="s">
        <v>1946</v>
      </c>
      <c r="G139" t="s">
        <v>465</v>
      </c>
      <c r="H139" t="s">
        <v>467</v>
      </c>
      <c r="I139" t="s">
        <v>14</v>
      </c>
      <c r="J139" t="s">
        <v>14</v>
      </c>
      <c r="K139" t="s">
        <v>14</v>
      </c>
      <c r="L139" t="s">
        <v>399</v>
      </c>
    </row>
    <row r="140" spans="1:12" x14ac:dyDescent="0.3">
      <c r="A140" t="s">
        <v>1949</v>
      </c>
      <c r="B140" s="40" t="s">
        <v>1950</v>
      </c>
      <c r="C140">
        <v>483</v>
      </c>
      <c r="D140" t="s">
        <v>606</v>
      </c>
      <c r="E140" t="s">
        <v>1945</v>
      </c>
      <c r="F140" t="s">
        <v>1946</v>
      </c>
      <c r="G140" t="s">
        <v>465</v>
      </c>
      <c r="H140" t="s">
        <v>467</v>
      </c>
      <c r="I140" t="s">
        <v>14</v>
      </c>
      <c r="J140" t="s">
        <v>14</v>
      </c>
      <c r="K140" t="s">
        <v>14</v>
      </c>
      <c r="L140" t="s">
        <v>399</v>
      </c>
    </row>
    <row r="141" spans="1:12" x14ac:dyDescent="0.3">
      <c r="A141" t="s">
        <v>1951</v>
      </c>
      <c r="B141" s="40" t="s">
        <v>1952</v>
      </c>
      <c r="C141">
        <v>44</v>
      </c>
      <c r="D141" t="s">
        <v>606</v>
      </c>
      <c r="E141" t="s">
        <v>1945</v>
      </c>
      <c r="F141" t="s">
        <v>1946</v>
      </c>
      <c r="G141" t="s">
        <v>465</v>
      </c>
      <c r="H141" t="s">
        <v>467</v>
      </c>
      <c r="I141" t="s">
        <v>14</v>
      </c>
      <c r="J141" t="s">
        <v>14</v>
      </c>
      <c r="K141" t="s">
        <v>14</v>
      </c>
      <c r="L141" t="s">
        <v>399</v>
      </c>
    </row>
    <row r="142" spans="1:12" x14ac:dyDescent="0.3">
      <c r="A142" t="s">
        <v>1953</v>
      </c>
      <c r="B142" s="40" t="s">
        <v>1954</v>
      </c>
      <c r="C142">
        <v>0</v>
      </c>
      <c r="D142" t="s">
        <v>606</v>
      </c>
      <c r="E142" t="s">
        <v>1945</v>
      </c>
      <c r="F142" t="s">
        <v>1946</v>
      </c>
      <c r="G142" t="s">
        <v>465</v>
      </c>
      <c r="H142" t="s">
        <v>467</v>
      </c>
      <c r="I142" t="s">
        <v>14</v>
      </c>
      <c r="J142" t="s">
        <v>14</v>
      </c>
      <c r="K142" t="s">
        <v>14</v>
      </c>
      <c r="L142" t="s">
        <v>399</v>
      </c>
    </row>
    <row r="143" spans="1:12" x14ac:dyDescent="0.3">
      <c r="A143" t="s">
        <v>1955</v>
      </c>
      <c r="B143" s="40" t="s">
        <v>1956</v>
      </c>
      <c r="C143">
        <v>0</v>
      </c>
      <c r="D143" t="s">
        <v>606</v>
      </c>
      <c r="E143" t="s">
        <v>1945</v>
      </c>
      <c r="F143" t="s">
        <v>1946</v>
      </c>
      <c r="G143" t="s">
        <v>465</v>
      </c>
      <c r="H143" t="s">
        <v>467</v>
      </c>
      <c r="I143" t="s">
        <v>14</v>
      </c>
      <c r="J143" t="s">
        <v>14</v>
      </c>
      <c r="K143" t="s">
        <v>14</v>
      </c>
      <c r="L143" t="s">
        <v>399</v>
      </c>
    </row>
    <row r="144" spans="1:12" x14ac:dyDescent="0.3">
      <c r="A144" t="s">
        <v>1957</v>
      </c>
      <c r="B144" s="1" t="s">
        <v>1958</v>
      </c>
      <c r="C144">
        <v>0</v>
      </c>
      <c r="D144" t="s">
        <v>606</v>
      </c>
      <c r="E144" t="s">
        <v>1945</v>
      </c>
      <c r="F144" t="s">
        <v>1946</v>
      </c>
      <c r="G144" t="s">
        <v>465</v>
      </c>
      <c r="H144" t="s">
        <v>467</v>
      </c>
      <c r="I144" t="s">
        <v>14</v>
      </c>
      <c r="J144" t="s">
        <v>14</v>
      </c>
      <c r="K144" t="s">
        <v>14</v>
      </c>
      <c r="L144" t="s">
        <v>399</v>
      </c>
    </row>
    <row r="145" spans="1:12" x14ac:dyDescent="0.3">
      <c r="A145" t="s">
        <v>1959</v>
      </c>
      <c r="B145" s="1" t="s">
        <v>205</v>
      </c>
      <c r="C145">
        <f>SUM(C138:C144)</f>
        <v>1071</v>
      </c>
      <c r="D145" t="s">
        <v>606</v>
      </c>
      <c r="E145" t="s">
        <v>1945</v>
      </c>
      <c r="F145" t="s">
        <v>1946</v>
      </c>
      <c r="G145" t="s">
        <v>465</v>
      </c>
      <c r="H145" t="s">
        <v>467</v>
      </c>
      <c r="I145" t="s">
        <v>14</v>
      </c>
      <c r="J145" t="s">
        <v>14</v>
      </c>
      <c r="K145" t="s">
        <v>14</v>
      </c>
      <c r="L145" t="s">
        <v>399</v>
      </c>
    </row>
    <row r="148" spans="1:12" ht="20.399999999999999" customHeight="1" x14ac:dyDescent="0.3">
      <c r="A148" t="s">
        <v>1960</v>
      </c>
      <c r="B148" s="40" t="s">
        <v>1944</v>
      </c>
      <c r="C148">
        <v>3</v>
      </c>
      <c r="D148" t="s">
        <v>606</v>
      </c>
      <c r="E148" t="s">
        <v>1945</v>
      </c>
      <c r="F148" t="s">
        <v>1961</v>
      </c>
      <c r="G148" t="s">
        <v>465</v>
      </c>
      <c r="H148" t="s">
        <v>467</v>
      </c>
      <c r="I148" t="s">
        <v>14</v>
      </c>
      <c r="J148" t="s">
        <v>14</v>
      </c>
      <c r="K148" t="s">
        <v>14</v>
      </c>
      <c r="L148" t="s">
        <v>399</v>
      </c>
    </row>
    <row r="149" spans="1:12" x14ac:dyDescent="0.3">
      <c r="A149" t="s">
        <v>1962</v>
      </c>
      <c r="B149" s="40" t="s">
        <v>1948</v>
      </c>
      <c r="C149">
        <v>17</v>
      </c>
      <c r="D149" t="s">
        <v>606</v>
      </c>
      <c r="E149" t="s">
        <v>1945</v>
      </c>
      <c r="F149" t="s">
        <v>1961</v>
      </c>
      <c r="G149" t="s">
        <v>465</v>
      </c>
      <c r="H149" t="s">
        <v>467</v>
      </c>
      <c r="I149" t="s">
        <v>14</v>
      </c>
      <c r="J149" t="s">
        <v>14</v>
      </c>
      <c r="K149" t="s">
        <v>14</v>
      </c>
      <c r="L149" t="s">
        <v>399</v>
      </c>
    </row>
    <row r="150" spans="1:12" x14ac:dyDescent="0.3">
      <c r="A150" t="s">
        <v>1963</v>
      </c>
      <c r="B150" s="40" t="s">
        <v>1950</v>
      </c>
      <c r="C150">
        <v>7</v>
      </c>
      <c r="D150" t="s">
        <v>606</v>
      </c>
      <c r="E150" t="s">
        <v>1945</v>
      </c>
      <c r="F150" t="s">
        <v>1961</v>
      </c>
      <c r="G150" t="s">
        <v>465</v>
      </c>
      <c r="H150" t="s">
        <v>467</v>
      </c>
      <c r="I150" t="s">
        <v>14</v>
      </c>
      <c r="J150" t="s">
        <v>14</v>
      </c>
      <c r="K150" t="s">
        <v>14</v>
      </c>
      <c r="L150" t="s">
        <v>399</v>
      </c>
    </row>
    <row r="151" spans="1:12" x14ac:dyDescent="0.3">
      <c r="A151" t="s">
        <v>1964</v>
      </c>
      <c r="B151" s="40" t="s">
        <v>1952</v>
      </c>
      <c r="C151">
        <v>0</v>
      </c>
      <c r="D151" t="s">
        <v>606</v>
      </c>
      <c r="E151" t="s">
        <v>1945</v>
      </c>
      <c r="F151" t="s">
        <v>1961</v>
      </c>
      <c r="G151" t="s">
        <v>465</v>
      </c>
      <c r="H151" t="s">
        <v>467</v>
      </c>
      <c r="I151" t="s">
        <v>14</v>
      </c>
      <c r="J151" t="s">
        <v>14</v>
      </c>
      <c r="K151" t="s">
        <v>14</v>
      </c>
      <c r="L151" t="s">
        <v>399</v>
      </c>
    </row>
    <row r="152" spans="1:12" x14ac:dyDescent="0.3">
      <c r="A152" t="s">
        <v>1965</v>
      </c>
      <c r="B152" s="40" t="s">
        <v>1954</v>
      </c>
      <c r="C152">
        <v>0</v>
      </c>
      <c r="D152" t="s">
        <v>606</v>
      </c>
      <c r="E152" t="s">
        <v>1945</v>
      </c>
      <c r="F152" t="s">
        <v>1961</v>
      </c>
      <c r="G152" t="s">
        <v>465</v>
      </c>
      <c r="H152" t="s">
        <v>467</v>
      </c>
      <c r="I152" t="s">
        <v>14</v>
      </c>
      <c r="J152" t="s">
        <v>14</v>
      </c>
      <c r="K152" t="s">
        <v>14</v>
      </c>
      <c r="L152" t="s">
        <v>399</v>
      </c>
    </row>
    <row r="153" spans="1:12" x14ac:dyDescent="0.3">
      <c r="A153" t="s">
        <v>1966</v>
      </c>
      <c r="B153" s="40" t="s">
        <v>1956</v>
      </c>
      <c r="C153">
        <v>0</v>
      </c>
      <c r="D153" t="s">
        <v>606</v>
      </c>
      <c r="E153" t="s">
        <v>1945</v>
      </c>
      <c r="F153" t="s">
        <v>1961</v>
      </c>
      <c r="G153" t="s">
        <v>465</v>
      </c>
      <c r="H153" t="s">
        <v>467</v>
      </c>
      <c r="I153" t="s">
        <v>14</v>
      </c>
      <c r="J153" t="s">
        <v>14</v>
      </c>
      <c r="K153" t="s">
        <v>14</v>
      </c>
      <c r="L153" t="s">
        <v>399</v>
      </c>
    </row>
    <row r="154" spans="1:12" x14ac:dyDescent="0.3">
      <c r="A154" t="s">
        <v>1967</v>
      </c>
      <c r="B154" s="1" t="s">
        <v>1958</v>
      </c>
      <c r="C154">
        <v>0</v>
      </c>
      <c r="D154" t="s">
        <v>606</v>
      </c>
      <c r="E154" t="s">
        <v>1945</v>
      </c>
      <c r="F154" t="s">
        <v>1961</v>
      </c>
      <c r="G154" t="s">
        <v>465</v>
      </c>
      <c r="H154" t="s">
        <v>467</v>
      </c>
      <c r="I154" t="s">
        <v>14</v>
      </c>
      <c r="J154" t="s">
        <v>14</v>
      </c>
      <c r="K154" t="s">
        <v>14</v>
      </c>
      <c r="L154" t="s">
        <v>399</v>
      </c>
    </row>
    <row r="155" spans="1:12" x14ac:dyDescent="0.3">
      <c r="A155" t="s">
        <v>1968</v>
      </c>
      <c r="B155" s="1" t="s">
        <v>205</v>
      </c>
      <c r="C155">
        <f>SUM(C148:C154)</f>
        <v>27</v>
      </c>
      <c r="D155" t="s">
        <v>606</v>
      </c>
      <c r="E155" t="s">
        <v>1945</v>
      </c>
      <c r="F155" t="s">
        <v>1961</v>
      </c>
      <c r="G155" t="s">
        <v>465</v>
      </c>
      <c r="H155" t="s">
        <v>467</v>
      </c>
      <c r="I155" t="s">
        <v>14</v>
      </c>
      <c r="J155" t="s">
        <v>14</v>
      </c>
      <c r="K155" t="s">
        <v>14</v>
      </c>
      <c r="L155" t="s">
        <v>399</v>
      </c>
    </row>
  </sheetData>
  <autoFilter ref="A1:L91" xr:uid="{7E4E24D0-3B21-49B2-AC5D-C5E5CDF24BEA}"/>
  <pageMargins left="0.7" right="0.7" top="0.75" bottom="0.75" header="0.3" footer="0.3"/>
  <drawing r:id="rId1"/>
</worksheet>
</file>

<file path=docMetadata/LabelInfo.xml><?xml version="1.0" encoding="utf-8"?>
<clbl:labelList xmlns:clbl="http://schemas.microsoft.com/office/2020/mipLabelMetadata">
  <clbl:label id="{7530bded-fd6e-4f58-b5d2-ea681eb07663}" enabled="0" method="" siteId="{7530bded-fd6e-4f58-b5d2-ea681eb0766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CDS-A</vt:lpstr>
      <vt:lpstr>CDS-B</vt:lpstr>
      <vt:lpstr>CDS-C</vt:lpstr>
      <vt:lpstr>CDS-D</vt:lpstr>
      <vt:lpstr>CDS-E</vt:lpstr>
      <vt:lpstr>CDS-F</vt:lpstr>
      <vt:lpstr>CDS-G</vt:lpstr>
      <vt:lpstr>CDS-H</vt:lpstr>
      <vt:lpstr>CDS-I</vt:lpstr>
      <vt:lpstr>CDS-J</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Robinson-Spann, Ashley</dc:creator>
  <cp:keywords/>
  <dc:description/>
  <cp:lastModifiedBy>Jeanine Attamah</cp:lastModifiedBy>
  <cp:revision/>
  <dcterms:created xsi:type="dcterms:W3CDTF">2024-07-17T17:07:09Z</dcterms:created>
  <dcterms:modified xsi:type="dcterms:W3CDTF">2025-02-20T19:41:27Z</dcterms:modified>
  <cp:category/>
  <cp:contentStatus/>
</cp:coreProperties>
</file>